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RA TINTL_NL\Upravno vijeće, AV materijali\32. sjednica\"/>
    </mc:Choice>
  </mc:AlternateContent>
  <xr:revisionPtr revIDLastSave="0" documentId="13_ncr:1_{084B95A8-CEC7-46F3-B8C9-7B7C08EE2EA6}" xr6:coauthVersionLast="47" xr6:coauthVersionMax="47" xr10:uidLastSave="{00000000-0000-0000-0000-000000000000}"/>
  <bookViews>
    <workbookView xWindow="-108" yWindow="-108" windowWidth="23256" windowHeight="13896" firstSheet="5" activeTab="7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POSEBNI IZVJEŠTAJI" sheetId="15" r:id="rId8"/>
    <sheet name="OBRAZLOŽENJA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7" l="1"/>
  <c r="F81" i="7"/>
  <c r="E81" i="7"/>
  <c r="D81" i="7"/>
  <c r="G84" i="7"/>
  <c r="G72" i="7"/>
  <c r="F74" i="7"/>
  <c r="E74" i="7"/>
  <c r="D74" i="7"/>
  <c r="G80" i="7"/>
  <c r="F66" i="7"/>
  <c r="E66" i="7"/>
  <c r="D66" i="7"/>
  <c r="G67" i="7"/>
  <c r="F45" i="7"/>
  <c r="E45" i="7"/>
  <c r="D45" i="7"/>
  <c r="D33" i="7"/>
  <c r="E33" i="7"/>
  <c r="F33" i="7"/>
  <c r="D38" i="7"/>
  <c r="F29" i="7"/>
  <c r="E29" i="7"/>
  <c r="D29" i="7"/>
  <c r="G32" i="7"/>
  <c r="G46" i="7"/>
  <c r="G42" i="7"/>
  <c r="G41" i="7"/>
  <c r="J70" i="3"/>
  <c r="I70" i="3"/>
  <c r="H70" i="3"/>
  <c r="G70" i="3"/>
  <c r="L71" i="3"/>
  <c r="K71" i="3"/>
  <c r="E22" i="8"/>
  <c r="L19" i="3"/>
  <c r="K19" i="3"/>
  <c r="J18" i="3"/>
  <c r="J17" i="3" s="1"/>
  <c r="I18" i="3"/>
  <c r="I17" i="3" s="1"/>
  <c r="H18" i="3"/>
  <c r="H17" i="3" s="1"/>
  <c r="G18" i="3"/>
  <c r="G17" i="3" s="1"/>
  <c r="L17" i="3" l="1"/>
  <c r="L18" i="3"/>
  <c r="K17" i="3"/>
  <c r="K18" i="3"/>
  <c r="F63" i="7"/>
  <c r="D63" i="7"/>
  <c r="F61" i="7"/>
  <c r="D61" i="7"/>
  <c r="D60" i="7" s="1"/>
  <c r="F60" i="7" l="1"/>
  <c r="G60" i="7" s="1"/>
  <c r="G61" i="7"/>
  <c r="D22" i="7"/>
  <c r="F22" i="7"/>
  <c r="K16" i="3"/>
  <c r="G100" i="7" l="1"/>
  <c r="F99" i="7"/>
  <c r="D99" i="7"/>
  <c r="G69" i="7"/>
  <c r="G68" i="7"/>
  <c r="D51" i="7"/>
  <c r="D50" i="7"/>
  <c r="G56" i="7"/>
  <c r="F55" i="7"/>
  <c r="D55" i="7"/>
  <c r="D54" i="7" s="1"/>
  <c r="D53" i="7" s="1"/>
  <c r="G52" i="7"/>
  <c r="G49" i="7"/>
  <c r="G48" i="7"/>
  <c r="G47" i="7"/>
  <c r="F38" i="7"/>
  <c r="G44" i="7"/>
  <c r="G43" i="7"/>
  <c r="G40" i="7"/>
  <c r="G39" i="7"/>
  <c r="G35" i="7"/>
  <c r="G34" i="7"/>
  <c r="G38" i="7" l="1"/>
  <c r="F28" i="7"/>
  <c r="D28" i="7"/>
  <c r="G99" i="7"/>
  <c r="G55" i="7"/>
  <c r="F54" i="7"/>
  <c r="G45" i="7"/>
  <c r="G98" i="7"/>
  <c r="F97" i="7"/>
  <c r="F96" i="7" s="1"/>
  <c r="D97" i="7"/>
  <c r="G92" i="7"/>
  <c r="F91" i="7"/>
  <c r="D91" i="7"/>
  <c r="D90" i="7" s="1"/>
  <c r="D89" i="7" s="1"/>
  <c r="F86" i="7"/>
  <c r="D86" i="7"/>
  <c r="D85" i="7" s="1"/>
  <c r="G83" i="7"/>
  <c r="G81" i="7"/>
  <c r="G79" i="7"/>
  <c r="G78" i="7"/>
  <c r="G77" i="7"/>
  <c r="G76" i="7"/>
  <c r="G75" i="7"/>
  <c r="G73" i="7"/>
  <c r="G71" i="7"/>
  <c r="F70" i="7"/>
  <c r="F65" i="7" s="1"/>
  <c r="D70" i="7"/>
  <c r="G31" i="7"/>
  <c r="G30" i="7"/>
  <c r="G27" i="7"/>
  <c r="F26" i="7"/>
  <c r="D26" i="7"/>
  <c r="G25" i="7"/>
  <c r="F24" i="7"/>
  <c r="D24" i="7"/>
  <c r="G86" i="7" l="1"/>
  <c r="G66" i="7"/>
  <c r="D65" i="7"/>
  <c r="D59" i="7" s="1"/>
  <c r="D96" i="7"/>
  <c r="D95" i="7" s="1"/>
  <c r="D94" i="7" s="1"/>
  <c r="D93" i="7" s="1"/>
  <c r="D14" i="7" s="1"/>
  <c r="F59" i="7"/>
  <c r="D58" i="7"/>
  <c r="D57" i="7" s="1"/>
  <c r="D13" i="7" s="1"/>
  <c r="G54" i="7"/>
  <c r="F53" i="7"/>
  <c r="G53" i="7" s="1"/>
  <c r="G70" i="7"/>
  <c r="G97" i="7"/>
  <c r="G91" i="7"/>
  <c r="F90" i="7"/>
  <c r="G90" i="7" s="1"/>
  <c r="D21" i="7"/>
  <c r="D20" i="7" s="1"/>
  <c r="D19" i="7" s="1"/>
  <c r="D18" i="7" s="1"/>
  <c r="D12" i="7" s="1"/>
  <c r="G24" i="7"/>
  <c r="G74" i="7"/>
  <c r="G26" i="7"/>
  <c r="F85" i="7"/>
  <c r="G85" i="7" s="1"/>
  <c r="F21" i="7"/>
  <c r="F51" i="7" l="1"/>
  <c r="G51" i="7" s="1"/>
  <c r="D16" i="7"/>
  <c r="D15" i="7" s="1"/>
  <c r="F89" i="7"/>
  <c r="G89" i="7" s="1"/>
  <c r="G96" i="7"/>
  <c r="F95" i="7"/>
  <c r="G65" i="7"/>
  <c r="G21" i="7"/>
  <c r="F50" i="7" l="1"/>
  <c r="F20" i="7" s="1"/>
  <c r="F19" i="7" s="1"/>
  <c r="F18" i="7" s="1"/>
  <c r="F58" i="7"/>
  <c r="F57" i="7" s="1"/>
  <c r="D11" i="7"/>
  <c r="D10" i="7" s="1"/>
  <c r="G59" i="7"/>
  <c r="F94" i="7"/>
  <c r="G95" i="7"/>
  <c r="G50" i="7" l="1"/>
  <c r="G94" i="7"/>
  <c r="F93" i="7"/>
  <c r="G57" i="7"/>
  <c r="F13" i="7"/>
  <c r="G13" i="7" s="1"/>
  <c r="G18" i="7"/>
  <c r="F12" i="7"/>
  <c r="G12" i="7" s="1"/>
  <c r="G58" i="7"/>
  <c r="G93" i="7" l="1"/>
  <c r="F14" i="7"/>
  <c r="G14" i="7" s="1"/>
  <c r="G33" i="7"/>
  <c r="G29" i="7" l="1"/>
  <c r="H18" i="8"/>
  <c r="C24" i="8"/>
  <c r="C22" i="8"/>
  <c r="C19" i="8" s="1"/>
  <c r="C20" i="8"/>
  <c r="C17" i="8"/>
  <c r="C13" i="8"/>
  <c r="C9" i="8"/>
  <c r="L76" i="3"/>
  <c r="J75" i="3"/>
  <c r="I75" i="3"/>
  <c r="H75" i="3"/>
  <c r="H74" i="3" s="1"/>
  <c r="G75" i="3"/>
  <c r="G74" i="3" s="1"/>
  <c r="J74" i="3"/>
  <c r="I74" i="3"/>
  <c r="L60" i="3"/>
  <c r="C8" i="8" l="1"/>
  <c r="G28" i="7"/>
  <c r="L74" i="3"/>
  <c r="L75" i="3"/>
  <c r="G78" i="3"/>
  <c r="G77" i="3" s="1"/>
  <c r="G73" i="3" s="1"/>
  <c r="G21" i="1" s="1"/>
  <c r="J30" i="1" s="1"/>
  <c r="G69" i="3"/>
  <c r="G64" i="3"/>
  <c r="G55" i="3"/>
  <c r="G50" i="3"/>
  <c r="G45" i="3"/>
  <c r="G42" i="3"/>
  <c r="G40" i="3"/>
  <c r="G38" i="3"/>
  <c r="G24" i="3"/>
  <c r="G23" i="3" s="1"/>
  <c r="G21" i="3"/>
  <c r="G20" i="3" s="1"/>
  <c r="G15" i="3"/>
  <c r="G13" i="3"/>
  <c r="G37" i="3" l="1"/>
  <c r="G20" i="7"/>
  <c r="G44" i="3"/>
  <c r="G12" i="3"/>
  <c r="G11" i="3" s="1"/>
  <c r="G36" i="3" l="1"/>
  <c r="G35" i="3" s="1"/>
  <c r="F11" i="7"/>
  <c r="G19" i="7"/>
  <c r="F16" i="7"/>
  <c r="G16" i="7" l="1"/>
  <c r="F15" i="7"/>
  <c r="G15" i="7" s="1"/>
  <c r="F10" i="7"/>
  <c r="G10" i="7" s="1"/>
  <c r="G11" i="7"/>
  <c r="H10" i="11"/>
  <c r="D13" i="8"/>
  <c r="H23" i="8"/>
  <c r="H21" i="8"/>
  <c r="H14" i="8"/>
  <c r="H10" i="8"/>
  <c r="D22" i="8"/>
  <c r="L79" i="3"/>
  <c r="L72" i="3"/>
  <c r="L68" i="3"/>
  <c r="L67" i="3"/>
  <c r="L66" i="3"/>
  <c r="L65" i="3"/>
  <c r="L63" i="3"/>
  <c r="L62" i="3"/>
  <c r="L61" i="3"/>
  <c r="L57" i="3"/>
  <c r="L56" i="3"/>
  <c r="L54" i="3"/>
  <c r="L52" i="3"/>
  <c r="L51" i="3"/>
  <c r="L49" i="3"/>
  <c r="L48" i="3"/>
  <c r="L47" i="3"/>
  <c r="L46" i="3"/>
  <c r="L43" i="3"/>
  <c r="L41" i="3"/>
  <c r="L39" i="3"/>
  <c r="J50" i="3" l="1"/>
  <c r="I50" i="3"/>
  <c r="H50" i="3"/>
  <c r="L25" i="3"/>
  <c r="L22" i="3"/>
  <c r="L14" i="3"/>
  <c r="L50" i="3" l="1"/>
  <c r="J40" i="3"/>
  <c r="I40" i="3"/>
  <c r="H40" i="3"/>
  <c r="L40" i="3" l="1"/>
  <c r="G23" i="8" l="1"/>
  <c r="G21" i="8"/>
  <c r="G14" i="8"/>
  <c r="G10" i="8"/>
  <c r="G10" i="11"/>
  <c r="C9" i="11"/>
  <c r="C8" i="11" s="1"/>
  <c r="K72" i="3"/>
  <c r="K67" i="3"/>
  <c r="K57" i="3"/>
  <c r="K56" i="3"/>
  <c r="K52" i="3"/>
  <c r="K47" i="3"/>
  <c r="K46" i="3"/>
  <c r="K43" i="3"/>
  <c r="K41" i="3"/>
  <c r="K39" i="3"/>
  <c r="K25" i="3"/>
  <c r="K22" i="3"/>
  <c r="F9" i="11"/>
  <c r="E9" i="11"/>
  <c r="E8" i="11" s="1"/>
  <c r="D9" i="11"/>
  <c r="F24" i="8"/>
  <c r="F22" i="8"/>
  <c r="H22" i="8" s="1"/>
  <c r="F20" i="8"/>
  <c r="E20" i="8"/>
  <c r="E24" i="8"/>
  <c r="D20" i="8"/>
  <c r="D24" i="8"/>
  <c r="F17" i="8"/>
  <c r="F13" i="8"/>
  <c r="H13" i="8" s="1"/>
  <c r="F9" i="8"/>
  <c r="E17" i="8"/>
  <c r="E13" i="8"/>
  <c r="E9" i="8"/>
  <c r="D9" i="8"/>
  <c r="D17" i="8"/>
  <c r="H17" i="8" l="1"/>
  <c r="D8" i="11"/>
  <c r="H9" i="11"/>
  <c r="G22" i="8"/>
  <c r="H20" i="8"/>
  <c r="H9" i="8"/>
  <c r="D8" i="8"/>
  <c r="G9" i="11"/>
  <c r="G9" i="8"/>
  <c r="D19" i="8"/>
  <c r="F8" i="8"/>
  <c r="G13" i="8"/>
  <c r="G20" i="8"/>
  <c r="E19" i="8"/>
  <c r="F8" i="11"/>
  <c r="G17" i="1"/>
  <c r="G16" i="1" s="1"/>
  <c r="F19" i="8"/>
  <c r="E8" i="8"/>
  <c r="J78" i="3"/>
  <c r="J64" i="3"/>
  <c r="J55" i="3"/>
  <c r="J45" i="3"/>
  <c r="J42" i="3"/>
  <c r="J38" i="3"/>
  <c r="H78" i="3"/>
  <c r="H77" i="3" s="1"/>
  <c r="H69" i="3"/>
  <c r="H64" i="3"/>
  <c r="H55" i="3"/>
  <c r="H45" i="3"/>
  <c r="H42" i="3"/>
  <c r="H38" i="3"/>
  <c r="I42" i="3"/>
  <c r="I38" i="3"/>
  <c r="I78" i="3"/>
  <c r="I77" i="3" s="1"/>
  <c r="I73" i="3" s="1"/>
  <c r="I21" i="1" s="1"/>
  <c r="I69" i="3"/>
  <c r="I64" i="3"/>
  <c r="I55" i="3"/>
  <c r="I45" i="3"/>
  <c r="J13" i="3"/>
  <c r="J15" i="3"/>
  <c r="K15" i="3" s="1"/>
  <c r="J21" i="3"/>
  <c r="J24" i="3"/>
  <c r="I13" i="3"/>
  <c r="I15" i="3"/>
  <c r="I21" i="3"/>
  <c r="I20" i="3" s="1"/>
  <c r="I24" i="3"/>
  <c r="I23" i="3" s="1"/>
  <c r="H24" i="3"/>
  <c r="H23" i="3" s="1"/>
  <c r="H21" i="3"/>
  <c r="H20" i="3" s="1"/>
  <c r="H15" i="3"/>
  <c r="H13" i="3"/>
  <c r="H12" i="3" l="1"/>
  <c r="L21" i="3"/>
  <c r="H8" i="11"/>
  <c r="H8" i="8"/>
  <c r="H73" i="3"/>
  <c r="H21" i="1" s="1"/>
  <c r="L78" i="3"/>
  <c r="L64" i="3"/>
  <c r="L70" i="3"/>
  <c r="L55" i="3"/>
  <c r="L45" i="3"/>
  <c r="L42" i="3"/>
  <c r="L38" i="3"/>
  <c r="L13" i="3"/>
  <c r="L24" i="3"/>
  <c r="G19" i="8"/>
  <c r="H19" i="8"/>
  <c r="G8" i="8"/>
  <c r="J69" i="3"/>
  <c r="L69" i="3" s="1"/>
  <c r="K70" i="3"/>
  <c r="K50" i="3"/>
  <c r="K42" i="3"/>
  <c r="K64" i="3"/>
  <c r="K45" i="3"/>
  <c r="K38" i="3"/>
  <c r="K40" i="3"/>
  <c r="K55" i="3"/>
  <c r="G8" i="11"/>
  <c r="J23" i="3"/>
  <c r="K24" i="3"/>
  <c r="J20" i="3"/>
  <c r="K21" i="3"/>
  <c r="J77" i="3"/>
  <c r="L77" i="3" s="1"/>
  <c r="J44" i="3"/>
  <c r="H44" i="3"/>
  <c r="J37" i="3"/>
  <c r="H37" i="3"/>
  <c r="I37" i="3"/>
  <c r="I44" i="3"/>
  <c r="I12" i="3"/>
  <c r="J12" i="3" l="1"/>
  <c r="J11" i="3" s="1"/>
  <c r="L44" i="3"/>
  <c r="L37" i="3"/>
  <c r="K44" i="3"/>
  <c r="K20" i="3"/>
  <c r="L20" i="3"/>
  <c r="K23" i="3"/>
  <c r="L23" i="3"/>
  <c r="K37" i="3"/>
  <c r="K69" i="3"/>
  <c r="H11" i="3"/>
  <c r="H17" i="1"/>
  <c r="H16" i="1" s="1"/>
  <c r="I11" i="3"/>
  <c r="I17" i="1"/>
  <c r="I16" i="1" s="1"/>
  <c r="J73" i="3"/>
  <c r="J36" i="3"/>
  <c r="H36" i="3"/>
  <c r="I36" i="3"/>
  <c r="L73" i="3" l="1"/>
  <c r="J21" i="1"/>
  <c r="J35" i="3"/>
  <c r="L36" i="3"/>
  <c r="L11" i="3"/>
  <c r="L12" i="3"/>
  <c r="G20" i="1"/>
  <c r="K36" i="3"/>
  <c r="J20" i="1"/>
  <c r="I35" i="3"/>
  <c r="I20" i="1"/>
  <c r="H35" i="3"/>
  <c r="H20" i="1"/>
  <c r="H19" i="1" s="1"/>
  <c r="H22" i="1" s="1"/>
  <c r="K11" i="3"/>
  <c r="K12" i="3"/>
  <c r="J17" i="1"/>
  <c r="G22" i="1" l="1"/>
  <c r="G29" i="1" s="1"/>
  <c r="G31" i="1" s="1"/>
  <c r="G19" i="1"/>
  <c r="L21" i="1"/>
  <c r="K21" i="1"/>
  <c r="L20" i="1"/>
  <c r="L35" i="3"/>
  <c r="K17" i="1"/>
  <c r="L17" i="1"/>
  <c r="J19" i="1"/>
  <c r="K20" i="1"/>
  <c r="K35" i="3"/>
  <c r="I19" i="1"/>
  <c r="J16" i="1"/>
  <c r="K19" i="1" l="1"/>
  <c r="L19" i="1"/>
  <c r="K16" i="1"/>
  <c r="L16" i="1"/>
  <c r="J22" i="1"/>
  <c r="J31" i="1" l="1"/>
  <c r="J29" i="1"/>
</calcChain>
</file>

<file path=xl/sharedStrings.xml><?xml version="1.0" encoding="utf-8"?>
<sst xmlns="http://schemas.openxmlformats.org/spreadsheetml/2006/main" count="414" uniqueCount="239">
  <si>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</si>
  <si>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</si>
  <si>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</si>
  <si>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</si>
  <si>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</si>
  <si>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</si>
  <si>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</si>
  <si>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</si>
  <si>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</si>
  <si>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</si>
  <si>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</si>
  <si>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</si>
  <si>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</si>
  <si>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</si>
  <si>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</si>
  <si>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</si>
  <si>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</si>
  <si>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</si>
  <si>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</si>
  <si>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</si>
  <si>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</si>
  <si>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</si>
  <si>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</si>
  <si>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</si>
  <si>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</si>
  <si>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</si>
  <si>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</si>
  <si>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</si>
  <si>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</si>
  <si>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</si>
  <si>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</si>
  <si>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</si>
  <si>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Naknade troškova zaposlenima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</si>
  <si>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</si>
  <si>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</si>
  <si>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</si>
  <si>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</si>
  <si>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</si>
  <si>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</si>
  <si>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</si>
  <si>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</si>
  <si>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</si>
  <si>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</si>
  <si>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</si>
  <si>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</si>
  <si>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</si>
  <si>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</si>
  <si>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</si>
  <si>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</si>
  <si>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</si>
  <si>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</si>
  <si>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</si>
  <si>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</si>
  <si>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</si>
  <si>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</si>
  <si>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</si>
  <si>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</si>
  <si>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</si>
  <si>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</si>
  <si>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</si>
  <si>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</si>
  <si>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</si>
  <si>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</si>
  <si>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</si>
  <si>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</si>
  <si>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</si>
  <si>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Tekuće pomoći drugih proračuna</t>
  </si>
  <si>
    <t>Prihodi od pruženih usluga</t>
  </si>
  <si>
    <t>Prihodi od imovine</t>
  </si>
  <si>
    <t>Kamate na oričena sredstva i depozite po viđenju</t>
  </si>
  <si>
    <t xml:space="preserve">Prihodi iz nadležnog proračuna </t>
  </si>
  <si>
    <t>Prihodi iz nadležnog pror. za fianc. rash.poslovanja</t>
  </si>
  <si>
    <t>Prihodi iz nadležnog pror. za fianc. Redovne djelatn.</t>
  </si>
  <si>
    <t>Ostali rashodi za zaposlene</t>
  </si>
  <si>
    <t>Doprinosi na plaću</t>
  </si>
  <si>
    <t>Doprinos za obvezno zdravstveno osiguranje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</si>
  <si>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</si>
  <si>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</si>
  <si>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</si>
  <si>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</si>
  <si>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</si>
  <si>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Rashodi za nabavu proizvedene dugotrajne imovine</t>
  </si>
  <si>
    <t>Postrojenja i oprema</t>
  </si>
  <si>
    <t>RAZVOJNA AGENCIJA TINTL, OIB:49697721991</t>
  </si>
  <si>
    <t>5 Pomoći</t>
  </si>
  <si>
    <t xml:space="preserve">52 Ostale pomoći i darovnice </t>
  </si>
  <si>
    <t>4 Prihodi za posebne namjene</t>
  </si>
  <si>
    <t>43 Ostali prihodi za posebne namjene</t>
  </si>
  <si>
    <t>06 Usluge unapređenja razvoja zajednice</t>
  </si>
  <si>
    <t>062 Razvoj zajednice</t>
  </si>
  <si>
    <t>eur</t>
  </si>
  <si>
    <t>Jedinstveni upravni odjel</t>
  </si>
  <si>
    <t>Glava 00301</t>
  </si>
  <si>
    <t>Program 3013</t>
  </si>
  <si>
    <t>Proračunski korisnik-Razvojna agencija TINTL</t>
  </si>
  <si>
    <t>RASHODI POSLOVANJA</t>
  </si>
  <si>
    <t>Doprinosi na plaće</t>
  </si>
  <si>
    <t>doprinosi za obvezno zdravstveno osiguranje</t>
  </si>
  <si>
    <t>Rashodi za nabavu proizvedene dugotr. imovine</t>
  </si>
  <si>
    <t xml:space="preserve">UKUPNI RASHODI </t>
  </si>
  <si>
    <t>niti na stranom tržištu novca ili kapitala</t>
  </si>
  <si>
    <t>fondova Europske unije.</t>
  </si>
  <si>
    <t>– izvještaj o zaduživanju na domaćem i stranom tržištu novca i kapitala</t>
  </si>
  <si>
    <t>– izvještaj o korištenju sredstava fondova Europske unije</t>
  </si>
  <si>
    <t>– izvještaj o danim zajmovima i potraživanjima po danim zajmovima</t>
  </si>
  <si>
    <t>potraživanja po dsanim zajmovima.</t>
  </si>
  <si>
    <t>je imala dospjelih obveza kao niti potencijalnih obveza po osnovi sudskih sporova.</t>
  </si>
  <si>
    <r>
      <t>–</t>
    </r>
    <r>
      <rPr>
        <b/>
        <sz val="11"/>
        <color theme="1"/>
        <rFont val="Calibri"/>
        <family val="2"/>
        <charset val="238"/>
        <scheme val="minor"/>
      </rPr>
      <t xml:space="preserve"> izvještaj o stanju potraživanja i dospjelih obveza te o stanju potencijalnih obveza po osnovi sudskih sporova</t>
    </r>
  </si>
  <si>
    <t>Predsjednik Upravnog vijeća:</t>
  </si>
  <si>
    <t>______________________________</t>
  </si>
  <si>
    <t>REPUBLIKA HRVATSKA</t>
  </si>
  <si>
    <t>VUKOVARSKO-SRIJEMSKA ŽUPANIJA</t>
  </si>
  <si>
    <t>RAZVOJNA AGENCIJA TINTL</t>
  </si>
  <si>
    <t xml:space="preserve">SAŽETAK  RAČUNA PRIHODA I RASHODA I  RAČUNA FINANCIRANJA, </t>
  </si>
  <si>
    <t xml:space="preserve">Na temelju Zakona o Proračunu (NN 144/21 )  </t>
  </si>
  <si>
    <t>Plaće za redovan rad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</si>
  <si>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</si>
  <si>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</si>
  <si>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</si>
  <si>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</si>
  <si>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Energija</t>
  </si>
  <si>
    <t>Usluge telefona, pošte i prijevoza</t>
  </si>
  <si>
    <t>Usluge tekućeg i invest, održavanja</t>
  </si>
  <si>
    <t>Usluge promidžbe i informiranja</t>
  </si>
  <si>
    <t>Intelektualne i osobne usluge</t>
  </si>
  <si>
    <t>Ostale usluge</t>
  </si>
  <si>
    <t xml:space="preserve">Premija osiguranja </t>
  </si>
  <si>
    <t>Pristojbe i naknade</t>
  </si>
  <si>
    <t>Bankarske usluge i usluge platnog prometa</t>
  </si>
  <si>
    <t>Uredska oprema i namještaj</t>
  </si>
  <si>
    <t xml:space="preserve">Plaće za redovan rad </t>
  </si>
  <si>
    <t>Ostali rashodi za nezaposlene</t>
  </si>
  <si>
    <t>Stručno usavršavanje zaposlenika</t>
  </si>
  <si>
    <t>Ostale naknade zaposlenima</t>
  </si>
  <si>
    <t>Usluge tekućeg i investicijskog održavanja</t>
  </si>
  <si>
    <t>Naknada za rad predstavničkih i izvršnih tijela, povjerens.</t>
  </si>
  <si>
    <t>članarine i norme</t>
  </si>
  <si>
    <t>polugodišnjem i godišnjem izvještaju o izvršenju proračuna i financijskog plana ( NN 85/2023)</t>
  </si>
  <si>
    <t>Ustanova Razvojna agencija TINTL proračunski je korisnik Općine Lovas, osnivači su općine Tovarnik, Tompojevci, Stari Jankovci, Lovas</t>
  </si>
  <si>
    <t>i prema drugim naručiteljima usluga, pravnim i fizičkim osobama.</t>
  </si>
  <si>
    <t>7=5/3*100</t>
  </si>
  <si>
    <t>Računalne usluge</t>
  </si>
  <si>
    <t>sitni inventar i auto gume</t>
  </si>
  <si>
    <t>5=4/2*100</t>
  </si>
  <si>
    <t>Članarine i norme</t>
  </si>
  <si>
    <t>Sitni inventar i auto gume</t>
  </si>
  <si>
    <t xml:space="preserve">Godišnji izvještaj o izvršenju financijskog plana Razvojne agencije TINTL sastavljen je sukladno Zakonu o proračunu i Pravilnika o </t>
  </si>
  <si>
    <t xml:space="preserve"> </t>
  </si>
  <si>
    <t>Razvojna agencija ima zadaću prvenstveno osmišljavati razvojne projekte za općine i grad osnivače, TINTL je otvoren</t>
  </si>
  <si>
    <t>I.  OPĆI DIO</t>
  </si>
  <si>
    <t xml:space="preserve">U Računu prihoda i rashoda prihodi i primici su iskazani po vrstama i izvorima financiranja i rashodi </t>
  </si>
  <si>
    <t>i izdaci po ekonomskoj klasifikaciji usklađenoj s Računskim planom proračuna.</t>
  </si>
  <si>
    <t>Rashodi i izdaci su iskazani prema ekonomskoj, funkcijskoj klasifikaciji i izvorima financiranja.</t>
  </si>
  <si>
    <t>1. PRIHODI I PRIMICI</t>
  </si>
  <si>
    <t>prihode poslovanja.</t>
  </si>
  <si>
    <t>2. RASHODI I IZDACI</t>
  </si>
  <si>
    <t>Rashodi poslovanja:</t>
  </si>
  <si>
    <t>Rashodi za nabavu nefinancijske imovine:</t>
  </si>
  <si>
    <t>Redovne djelatnosti RA TINTL, na aktivnosti A301222 u funkciji razvoja zajednice.</t>
  </si>
  <si>
    <t>Odgovorna osoba:___________________________</t>
  </si>
  <si>
    <t xml:space="preserve">Izvršenje prihoda od prodaje proizvada i robe te pruženih usluga ( skupina 66 ), odnose se na pružene usluge,  </t>
  </si>
  <si>
    <t>IZVORNI PLAN ILI REBALANS 2025.*</t>
  </si>
  <si>
    <t>TEKUĆI PLAN 2025.*</t>
  </si>
  <si>
    <t>Zdravstvene i veterinarske usluge</t>
  </si>
  <si>
    <t>Zakupnine i najamnine</t>
  </si>
  <si>
    <t>Nematerijalna imovina</t>
  </si>
  <si>
    <t>Licence</t>
  </si>
  <si>
    <t>Materijal i djelovi za tekuće i investicijsko održavanje</t>
  </si>
  <si>
    <t>IZVORNI PLAN ILI REBALANS 2025.</t>
  </si>
  <si>
    <t xml:space="preserve"> TEKUĆI PLAN              2025.  </t>
  </si>
  <si>
    <t>indeks</t>
  </si>
  <si>
    <t>11    Opći prihodi i primici</t>
  </si>
  <si>
    <t>31    Vlastiti prihodi</t>
  </si>
  <si>
    <t>52    Pomoći</t>
  </si>
  <si>
    <t>Materijal i djelovi za tekuće invest. Održavanje</t>
  </si>
  <si>
    <t>Ostali nespomenuti financijski rashodi</t>
  </si>
  <si>
    <t>RAZDJEL 003</t>
  </si>
  <si>
    <t>RA TINTL, Funkcija 0620 Razvoj zajednice</t>
  </si>
  <si>
    <t>,</t>
  </si>
  <si>
    <t>Rashodi za nabavu neproizvedene dugotrajne imovine imovine</t>
  </si>
  <si>
    <t>nematerijalna imovina</t>
  </si>
  <si>
    <t>energija</t>
  </si>
  <si>
    <t>Naknada troškova zaposlenima</t>
  </si>
  <si>
    <t>Naknada za rad predstavničkih i izvršnih tijela</t>
  </si>
  <si>
    <t>Radshodi za zaposlene</t>
  </si>
  <si>
    <t>Doprinosi za obvezno zdravstveno osiguranje</t>
  </si>
  <si>
    <t>Akt./ projekt A301222</t>
  </si>
  <si>
    <t xml:space="preserve">Stanje novčanih sredstava na računu RA TINTL na početku proračunske godine je iznosilo 12.308,26 eura dok je stanje </t>
  </si>
  <si>
    <t>zaposlene.</t>
  </si>
  <si>
    <t>IZVJEŠTAJ O IZVRŠENJU FINANCIJSKOG PLANA PRORAČUNSKOG KORISNIKA JEDINICE LOKALNE I PODRUČNE (REGIONALNE) SAMOUPRAVE ZA 2025. GODINU</t>
  </si>
  <si>
    <t xml:space="preserve">OSTVARENJE/IZVRŠENJE 
2025. </t>
  </si>
  <si>
    <t xml:space="preserve">OSTVARENJE/IZVRŠENJE 
2024. </t>
  </si>
  <si>
    <t>IZVRŠENJE  2025.</t>
  </si>
  <si>
    <t>GODIŠNJI IZVJEŠTAJ O IZVRŠENJU FINANCIJSKOG PLANA ZA 2025. GODINU</t>
  </si>
  <si>
    <t>POSEBNI IZVJEŠTAJI U GODIŠNJEM IZVJEŠTAJU  O IZVRŠENJU FINANCIJSKOG PLANA PRORAČUNSKOG KORISNIKA</t>
  </si>
  <si>
    <t>OBRAZLOŽENJE GODIŠNJEG IZVJEŠTAJA O IZVRŠENJU FINANCIJSKOG PLANA ZA 2025. GODINU RAZVOJNE AGENCIJE TINTL</t>
  </si>
  <si>
    <t xml:space="preserve"> Prihodi od upravnih i administrativnih pristojbi po posebnim propisima i naknada</t>
  </si>
  <si>
    <t>Prihodi po posebnim propisima</t>
  </si>
  <si>
    <t>Ostali nespomenuti prihodi</t>
  </si>
  <si>
    <t>Neg. Tečajne razlike i razl. Zbog valutne klauzule</t>
  </si>
  <si>
    <t>Ostale naknade troškova zaposlenicima</t>
  </si>
  <si>
    <t>Naknada za rad predstavničkih i izvršnih tijela, povjer.</t>
  </si>
  <si>
    <t>Naknada za prijevoz, za rad na terenu i odvojeni život</t>
  </si>
  <si>
    <t xml:space="preserve">Razvojna agencija TINTL tijekom 2025. godine nije se zaduživala na domaćem </t>
  </si>
  <si>
    <t>Razvojna agencija TINTL tijekom 2025. godine nije koristila sredstva iz</t>
  </si>
  <si>
    <t>Razvojna agencija TINTL tijekom 2025. godine nije davala zajmove niti je imala</t>
  </si>
  <si>
    <t xml:space="preserve">Razvojna agencija TINTL tijekom  2025. godine nije imala dospjelih potraživanja niti </t>
  </si>
  <si>
    <t>Ukupno izvršeni prihodi iznose 105.798,74 eura što je 100,18 % plana. Ukupni prihodi veći su u odnosu na 2024 god. za 34,25%</t>
  </si>
  <si>
    <t>Ukupno izvršeni rashodi i izdaci proračuna za rashode poslovanja iznose 101.587,58 eura što je 97,26 % plana.</t>
  </si>
  <si>
    <t>Ukupni rashodi veći su u odnosu na 2024. godinu za 36,47%</t>
  </si>
  <si>
    <t>Rashodi za nabavu nefinancijske imovine planirani su u iznosu od 4.065,37, realizirani su u miznosu 995,87 eura odnosno 24,50%.</t>
  </si>
  <si>
    <t xml:space="preserve">Donos viška iz predhodnih razdoblja je 6.548,60  eura, višak prihoda u 2025. je 3.215,29 eura. U slijedeće  </t>
  </si>
  <si>
    <t>razdoblje prenesen je višak prihoda od 9.763,89 eura.</t>
  </si>
  <si>
    <t>novčanih sredstava na kraju izvještajnog razdoblja iznosilo 17.827,22 eura.</t>
  </si>
  <si>
    <t xml:space="preserve">Izvršenje prihoda financijskog plana RA TINTL za 2025.g. je 105.798,74 eura što je 100,18% plana i u ukupnom iznosu se odnose </t>
  </si>
  <si>
    <t>Izvršenje prihoda od imovine ( skupina 64 ), odnosi se prihode od kamata i iznosi 1,65 eura.</t>
  </si>
  <si>
    <t>je 19.648,00 eura što je 100 % plana.</t>
  </si>
  <si>
    <t>Izvršenje prihoda iz nadležnog proračuna ( skupina 67 ), odnose se na prihode iz nadležnog proračuna, je 20.432,00 eura</t>
  </si>
  <si>
    <t>što je 100,00 % plana.</t>
  </si>
  <si>
    <t>Izvršenje prihoda od subjekata unutar općeg proračuna  (skupina 63) odnosi se na pomoć općin aosnivača i iznosi 65.000,00 eura.</t>
  </si>
  <si>
    <t>Izvršenje prihoda od upravnih i administrativnih pristojmi ( skupina 65 ) je u iznosu od 717,09 eura što je 136,85% plana</t>
  </si>
  <si>
    <t>Izvršenje rashoda financijskog plana RA TINTL za 2025. g. jeste u iznosu 102.583,45 eura što je 94,53 % plana i odnose se na rashode</t>
  </si>
  <si>
    <t xml:space="preserve">poslovanja i na Rashode za nabavu nefinancijske imovine. </t>
  </si>
  <si>
    <t>Izvršenje rashoda za zaposlene (skupina 31) je 89.835,49 eura što je 100,00 % plana.</t>
  </si>
  <si>
    <t>Izvršenje materijalnih rashoda (skupina 32 ) je 11.209,44 eura što je 78,72 % plana</t>
  </si>
  <si>
    <t>Izvršenje Financijskih rashoda (skupina 34 ) je 542,65 eura što je 145,09 % plana..</t>
  </si>
  <si>
    <t>Izvršenja rashoda za nabavu proizvedene dugotrajne imovine (skupina 42) je 995,87 eura što je 24,50% plana.</t>
  </si>
  <si>
    <t xml:space="preserve">Posebni dio godišnjeg izvještaja o izvršenju financijskog plana za  2025. g. čine rashodi i izdaci raspoređeni u Program 3013 </t>
  </si>
  <si>
    <t>Ukupno izvršenje je 102.583,45 eura i razvrstani su prema izvorima kako slijedi:</t>
  </si>
  <si>
    <r>
      <rPr>
        <i/>
        <sz val="11"/>
        <color theme="1"/>
        <rFont val="Calibri"/>
        <family val="2"/>
        <charset val="238"/>
        <scheme val="minor"/>
      </rPr>
      <t>11  Opći prihodi i primici:</t>
    </r>
    <r>
      <rPr>
        <sz val="11"/>
        <color theme="1"/>
        <rFont val="Calibri"/>
        <family val="2"/>
        <charset val="238"/>
        <scheme val="minor"/>
      </rPr>
      <t xml:space="preserve"> Iz ovog izvora realizirani su rashodi poslovanja 20.250,41 eura što je 99,11% plana i to 9.475,01 eura rashodi za </t>
    </r>
  </si>
  <si>
    <t>zaposlene što je 99,99 % plana, 10.431,40 eura materijalni rashodi što je 98,30 % plana i 344,00 eura financijski rashodi što je 100,00% plana</t>
  </si>
  <si>
    <r>
      <rPr>
        <i/>
        <sz val="11"/>
        <color theme="1"/>
        <rFont val="Calibri"/>
        <family val="2"/>
        <charset val="238"/>
        <scheme val="minor"/>
      </rPr>
      <t>31  Vlastiti prihodi</t>
    </r>
    <r>
      <rPr>
        <sz val="11"/>
        <color theme="1"/>
        <rFont val="Calibri"/>
        <family val="2"/>
        <charset val="238"/>
        <scheme val="minor"/>
      </rPr>
      <t xml:space="preserve">: Iz ovog izvora realizirani su rashodi poslovanja u iznosu od 17.333,04 eura  što je 75,09 % palna  </t>
    </r>
  </si>
  <si>
    <t>i to 15.360,48 eura rashodi za zaposlene što je 100,00% plana, 778,04 eura  materijalni rashodi što je 21,45 % plana i Financijski rashodi 198,65 eura što je 662,17% plana.</t>
  </si>
  <si>
    <r>
      <rPr>
        <i/>
        <sz val="11"/>
        <color theme="1"/>
        <rFont val="Calibri"/>
        <family val="2"/>
        <charset val="238"/>
        <scheme val="minor"/>
      </rPr>
      <t>52 Pomoći:</t>
    </r>
    <r>
      <rPr>
        <sz val="11"/>
        <color theme="1"/>
        <rFont val="Calibri"/>
        <family val="2"/>
        <charset val="238"/>
        <scheme val="minor"/>
      </rPr>
      <t xml:space="preserve"> Iz ovog izvora realizirani su rashodi poslovanja 65.000,00 eura što je 100,00% plana i u ukupnom iznosu se odnose na rashode za </t>
    </r>
  </si>
  <si>
    <t xml:space="preserve"> grad Ilok a od 1.8.2025. suvlasnk je i općina Tordinci. Općine Lovas, Tovarnik, Tompojevci, Stari Jankovci i Tordinci sufinancirali su  rad Razvojne agencije TINTL . </t>
  </si>
  <si>
    <t>Tovarnik, A.G.Matoša 26</t>
  </si>
  <si>
    <t xml:space="preserve"> OIB:49697721991,Tovarnik, A.G. Matoša 26</t>
  </si>
  <si>
    <t>Upravno vijeće Razvojne agencije TINTL na svojoj 32. sjednici održanoj dana 30. ožujka 2026. godine donosi</t>
  </si>
  <si>
    <t>U Tovarniku, 30.03.2026.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</si>
</sst>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#,##0.00\ _k_n"/>
    <numFmt numFmtId="166" formatCode="#,##0\ _k_n"/>
    <numFmt numFmtId="167" formatCode="_-* #,##0_-;\-* #,##0_-;_-* &quot;-&quot;??_-;_-@_-"/>
    <numFmt numFmtId="168" formatCode="#,##0.0\ _k_n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27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0" fillId="2" borderId="0" xfId="0" applyFill="1"/>
    <xf numFmtId="0" fontId="9" fillId="3" borderId="3" xfId="0" applyFont="1" applyFill="1" applyBorder="1" applyAlignment="1">
      <alignment horizontal="left" vertical="center" wrapText="1"/>
    </xf>
    <xf numFmtId="0" fontId="9" fillId="3" borderId="3" xfId="0" quotePrefix="1" applyFont="1" applyFill="1" applyBorder="1" applyAlignment="1">
      <alignment horizontal="left" vertical="center"/>
    </xf>
    <xf numFmtId="0" fontId="10" fillId="3" borderId="3" xfId="0" quotePrefix="1" applyFont="1" applyFill="1" applyBorder="1" applyAlignment="1">
      <alignment horizontal="left" vertical="center"/>
    </xf>
    <xf numFmtId="0" fontId="11" fillId="4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1" fillId="2" borderId="0" xfId="0" applyFont="1" applyFill="1"/>
    <xf numFmtId="0" fontId="9" fillId="3" borderId="3" xfId="0" quotePrefix="1" applyFont="1" applyFill="1" applyBorder="1" applyAlignment="1">
      <alignment horizontal="left" vertical="center" wrapText="1"/>
    </xf>
    <xf numFmtId="0" fontId="16" fillId="3" borderId="3" xfId="0" quotePrefix="1" applyFont="1" applyFill="1" applyBorder="1" applyAlignment="1">
      <alignment horizontal="left" vertical="center"/>
    </xf>
    <xf numFmtId="0" fontId="16" fillId="4" borderId="3" xfId="0" quotePrefix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2" fontId="0" fillId="4" borderId="3" xfId="0" applyNumberFormat="1" applyFill="1" applyBorder="1"/>
    <xf numFmtId="2" fontId="0" fillId="3" borderId="3" xfId="0" applyNumberFormat="1" applyFill="1" applyBorder="1"/>
    <xf numFmtId="2" fontId="0" fillId="2" borderId="3" xfId="0" applyNumberFormat="1" applyFill="1" applyBorder="1"/>
    <xf numFmtId="2" fontId="1" fillId="4" borderId="3" xfId="0" applyNumberFormat="1" applyFont="1" applyFill="1" applyBorder="1"/>
    <xf numFmtId="0" fontId="9" fillId="7" borderId="3" xfId="0" quotePrefix="1" applyFont="1" applyFill="1" applyBorder="1" applyAlignment="1">
      <alignment horizontal="left" vertical="center"/>
    </xf>
    <xf numFmtId="0" fontId="11" fillId="7" borderId="3" xfId="0" quotePrefix="1" applyFont="1" applyFill="1" applyBorder="1" applyAlignment="1">
      <alignment horizontal="left" vertical="center"/>
    </xf>
    <xf numFmtId="0" fontId="10" fillId="7" borderId="3" xfId="0" quotePrefix="1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 wrapText="1"/>
    </xf>
    <xf numFmtId="2" fontId="0" fillId="7" borderId="3" xfId="0" applyNumberFormat="1" applyFill="1" applyBorder="1"/>
    <xf numFmtId="0" fontId="9" fillId="7" borderId="3" xfId="0" quotePrefix="1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/>
    </xf>
    <xf numFmtId="0" fontId="16" fillId="3" borderId="3" xfId="0" applyFont="1" applyFill="1" applyBorder="1" applyAlignment="1">
      <alignment horizontal="left" vertical="center" wrapText="1"/>
    </xf>
    <xf numFmtId="0" fontId="11" fillId="5" borderId="3" xfId="0" quotePrefix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vertical="center" wrapText="1"/>
    </xf>
    <xf numFmtId="165" fontId="3" fillId="8" borderId="3" xfId="0" applyNumberFormat="1" applyFont="1" applyFill="1" applyBorder="1" applyAlignment="1">
      <alignment horizontal="right"/>
    </xf>
    <xf numFmtId="165" fontId="3" fillId="4" borderId="3" xfId="0" applyNumberFormat="1" applyFont="1" applyFill="1" applyBorder="1" applyAlignment="1">
      <alignment horizontal="right"/>
    </xf>
    <xf numFmtId="165" fontId="3" fillId="3" borderId="3" xfId="0" applyNumberFormat="1" applyFont="1" applyFill="1" applyBorder="1" applyAlignment="1">
      <alignment horizontal="right"/>
    </xf>
    <xf numFmtId="165" fontId="3" fillId="5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0" fillId="3" borderId="3" xfId="0" applyNumberFormat="1" applyFill="1" applyBorder="1"/>
    <xf numFmtId="165" fontId="0" fillId="5" borderId="3" xfId="0" applyNumberFormat="1" applyFill="1" applyBorder="1"/>
    <xf numFmtId="165" fontId="0" fillId="0" borderId="3" xfId="0" applyNumberFormat="1" applyBorder="1"/>
    <xf numFmtId="165" fontId="0" fillId="4" borderId="3" xfId="0" applyNumberFormat="1" applyFill="1" applyBorder="1"/>
    <xf numFmtId="165" fontId="0" fillId="2" borderId="3" xfId="0" applyNumberFormat="1" applyFill="1" applyBorder="1"/>
    <xf numFmtId="165" fontId="0" fillId="7" borderId="3" xfId="0" applyNumberFormat="1" applyFill="1" applyBorder="1"/>
    <xf numFmtId="165" fontId="1" fillId="4" borderId="3" xfId="0" applyNumberFormat="1" applyFont="1" applyFill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0" fontId="11" fillId="9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2" fontId="1" fillId="5" borderId="3" xfId="0" applyNumberFormat="1" applyFont="1" applyFill="1" applyBorder="1"/>
    <xf numFmtId="2" fontId="21" fillId="0" borderId="3" xfId="0" applyNumberFormat="1" applyFont="1" applyBorder="1"/>
    <xf numFmtId="2" fontId="0" fillId="5" borderId="3" xfId="0" applyNumberFormat="1" applyFill="1" applyBorder="1"/>
    <xf numFmtId="2" fontId="0" fillId="0" borderId="3" xfId="0" applyNumberFormat="1" applyBorder="1"/>
    <xf numFmtId="2" fontId="0" fillId="9" borderId="3" xfId="0" applyNumberFormat="1" applyFill="1" applyBorder="1"/>
    <xf numFmtId="2" fontId="1" fillId="9" borderId="3" xfId="0" applyNumberFormat="1" applyFont="1" applyFill="1" applyBorder="1"/>
    <xf numFmtId="165" fontId="1" fillId="9" borderId="3" xfId="0" applyNumberFormat="1" applyFont="1" applyFill="1" applyBorder="1"/>
    <xf numFmtId="4" fontId="3" fillId="4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165" fontId="3" fillId="7" borderId="3" xfId="0" applyNumberFormat="1" applyFont="1" applyFill="1" applyBorder="1" applyAlignment="1">
      <alignment horizontal="right"/>
    </xf>
    <xf numFmtId="165" fontId="6" fillId="4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2" fontId="0" fillId="8" borderId="3" xfId="0" applyNumberFormat="1" applyFill="1" applyBorder="1"/>
    <xf numFmtId="165" fontId="6" fillId="6" borderId="3" xfId="0" applyNumberFormat="1" applyFont="1" applyFill="1" applyBorder="1" applyAlignment="1">
      <alignment horizontal="right"/>
    </xf>
    <xf numFmtId="165" fontId="1" fillId="6" borderId="3" xfId="0" applyNumberFormat="1" applyFont="1" applyFill="1" applyBorder="1"/>
    <xf numFmtId="2" fontId="1" fillId="6" borderId="3" xfId="0" applyNumberFormat="1" applyFont="1" applyFill="1" applyBorder="1"/>
    <xf numFmtId="165" fontId="6" fillId="3" borderId="3" xfId="0" applyNumberFormat="1" applyFont="1" applyFill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5" fontId="6" fillId="3" borderId="3" xfId="0" applyNumberFormat="1" applyFont="1" applyFill="1" applyBorder="1" applyAlignment="1">
      <alignment horizontal="right" wrapText="1"/>
    </xf>
    <xf numFmtId="165" fontId="6" fillId="9" borderId="3" xfId="0" applyNumberFormat="1" applyFont="1" applyFill="1" applyBorder="1" applyAlignment="1">
      <alignment horizontal="right"/>
    </xf>
    <xf numFmtId="165" fontId="3" fillId="9" borderId="3" xfId="0" applyNumberFormat="1" applyFont="1" applyFill="1" applyBorder="1" applyAlignment="1">
      <alignment horizontal="right"/>
    </xf>
    <xf numFmtId="0" fontId="0" fillId="2" borderId="0" xfId="0" applyFill="1" applyAlignment="1">
      <alignment horizontal="left" vertical="center"/>
    </xf>
    <xf numFmtId="165" fontId="6" fillId="5" borderId="3" xfId="0" applyNumberFormat="1" applyFont="1" applyFill="1" applyBorder="1" applyAlignment="1">
      <alignment horizontal="right"/>
    </xf>
    <xf numFmtId="165" fontId="20" fillId="2" borderId="3" xfId="0" applyNumberFormat="1" applyFont="1" applyFill="1" applyBorder="1" applyAlignment="1">
      <alignment horizontal="right"/>
    </xf>
    <xf numFmtId="2" fontId="1" fillId="2" borderId="3" xfId="0" applyNumberFormat="1" applyFont="1" applyFill="1" applyBorder="1"/>
    <xf numFmtId="165" fontId="6" fillId="4" borderId="3" xfId="0" applyNumberFormat="1" applyFont="1" applyFill="1" applyBorder="1" applyAlignment="1">
      <alignment horizontal="right" wrapText="1"/>
    </xf>
    <xf numFmtId="165" fontId="6" fillId="5" borderId="3" xfId="0" applyNumberFormat="1" applyFont="1" applyFill="1" applyBorder="1" applyAlignment="1">
      <alignment horizontal="right" wrapText="1"/>
    </xf>
    <xf numFmtId="165" fontId="20" fillId="2" borderId="3" xfId="0" applyNumberFormat="1" applyFont="1" applyFill="1" applyBorder="1" applyAlignment="1">
      <alignment horizontal="right" wrapText="1"/>
    </xf>
    <xf numFmtId="165" fontId="3" fillId="9" borderId="3" xfId="0" applyNumberFormat="1" applyFont="1" applyFill="1" applyBorder="1" applyAlignment="1">
      <alignment horizontal="right" wrapText="1"/>
    </xf>
    <xf numFmtId="165" fontId="6" fillId="9" borderId="3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 wrapText="1"/>
    </xf>
    <xf numFmtId="0" fontId="17" fillId="10" borderId="0" xfId="0" applyFont="1" applyFill="1" applyAlignment="1">
      <alignment horizontal="center"/>
    </xf>
    <xf numFmtId="0" fontId="24" fillId="10" borderId="0" xfId="0" applyFont="1" applyFill="1" applyAlignment="1">
      <alignment wrapText="1"/>
    </xf>
    <xf numFmtId="0" fontId="24" fillId="10" borderId="0" xfId="0" applyFont="1" applyFill="1" applyAlignment="1">
      <alignment horizontal="center"/>
    </xf>
    <xf numFmtId="0" fontId="24" fillId="10" borderId="0" xfId="0" applyFont="1" applyFill="1"/>
    <xf numFmtId="0" fontId="25" fillId="10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167" fontId="6" fillId="0" borderId="0" xfId="1" applyNumberFormat="1" applyFont="1" applyFill="1" applyBorder="1" applyAlignment="1" applyProtection="1">
      <alignment horizontal="center"/>
    </xf>
    <xf numFmtId="167" fontId="26" fillId="0" borderId="0" xfId="1" applyNumberFormat="1" applyFont="1" applyFill="1" applyBorder="1" applyAlignment="1" applyProtection="1"/>
    <xf numFmtId="0" fontId="1" fillId="0" borderId="0" xfId="0" applyFont="1"/>
    <xf numFmtId="0" fontId="12" fillId="0" borderId="0" xfId="0" applyFont="1"/>
    <xf numFmtId="0" fontId="22" fillId="0" borderId="0" xfId="0" applyFont="1"/>
    <xf numFmtId="0" fontId="6" fillId="12" borderId="3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3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29" fillId="0" borderId="0" xfId="0" applyFont="1"/>
    <xf numFmtId="165" fontId="6" fillId="13" borderId="3" xfId="0" applyNumberFormat="1" applyFont="1" applyFill="1" applyBorder="1" applyAlignment="1">
      <alignment wrapText="1"/>
    </xf>
    <xf numFmtId="165" fontId="27" fillId="12" borderId="3" xfId="0" applyNumberFormat="1" applyFont="1" applyFill="1" applyBorder="1" applyAlignment="1">
      <alignment wrapText="1"/>
    </xf>
    <xf numFmtId="0" fontId="30" fillId="10" borderId="3" xfId="0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4" fontId="6" fillId="2" borderId="3" xfId="0" applyNumberFormat="1" applyFont="1" applyFill="1" applyBorder="1" applyAlignment="1">
      <alignment horizontal="right"/>
    </xf>
    <xf numFmtId="165" fontId="0" fillId="9" borderId="3" xfId="0" applyNumberFormat="1" applyFill="1" applyBorder="1"/>
    <xf numFmtId="0" fontId="17" fillId="10" borderId="3" xfId="0" applyFont="1" applyFill="1" applyBorder="1" applyAlignment="1">
      <alignment horizontal="center" vertical="center" wrapText="1"/>
    </xf>
    <xf numFmtId="0" fontId="33" fillId="10" borderId="3" xfId="0" applyFont="1" applyFill="1" applyBorder="1" applyAlignment="1">
      <alignment horizontal="center" vertical="center" wrapText="1"/>
    </xf>
    <xf numFmtId="0" fontId="34" fillId="10" borderId="3" xfId="0" applyFont="1" applyFill="1" applyBorder="1" applyAlignment="1">
      <alignment horizontal="center" vertical="center" wrapText="1"/>
    </xf>
    <xf numFmtId="165" fontId="6" fillId="13" borderId="3" xfId="0" applyNumberFormat="1" applyFont="1" applyFill="1" applyBorder="1" applyAlignment="1">
      <alignment horizontal="center" wrapText="1"/>
    </xf>
    <xf numFmtId="165" fontId="6" fillId="13" borderId="3" xfId="0" applyNumberFormat="1" applyFont="1" applyFill="1" applyBorder="1" applyAlignment="1">
      <alignment horizontal="center"/>
    </xf>
    <xf numFmtId="2" fontId="35" fillId="13" borderId="3" xfId="0" applyNumberFormat="1" applyFont="1" applyFill="1" applyBorder="1" applyAlignment="1">
      <alignment horizontal="center"/>
    </xf>
    <xf numFmtId="0" fontId="20" fillId="12" borderId="3" xfId="0" applyFont="1" applyFill="1" applyBorder="1" applyAlignment="1">
      <alignment wrapText="1"/>
    </xf>
    <xf numFmtId="165" fontId="27" fillId="12" borderId="3" xfId="0" applyNumberFormat="1" applyFont="1" applyFill="1" applyBorder="1" applyAlignment="1">
      <alignment horizontal="center" wrapText="1"/>
    </xf>
    <xf numFmtId="165" fontId="6" fillId="12" borderId="3" xfId="0" applyNumberFormat="1" applyFont="1" applyFill="1" applyBorder="1" applyAlignment="1">
      <alignment horizontal="center"/>
    </xf>
    <xf numFmtId="2" fontId="36" fillId="12" borderId="3" xfId="0" applyNumberFormat="1" applyFont="1" applyFill="1" applyBorder="1" applyAlignment="1">
      <alignment horizontal="center"/>
    </xf>
    <xf numFmtId="165" fontId="37" fillId="14" borderId="3" xfId="1" applyNumberFormat="1" applyFont="1" applyFill="1" applyBorder="1" applyAlignment="1" applyProtection="1">
      <alignment horizontal="right"/>
    </xf>
    <xf numFmtId="165" fontId="35" fillId="14" borderId="3" xfId="1" applyNumberFormat="1" applyFont="1" applyFill="1" applyBorder="1" applyAlignment="1" applyProtection="1">
      <alignment horizontal="right"/>
    </xf>
    <xf numFmtId="166" fontId="37" fillId="14" borderId="3" xfId="1" applyNumberFormat="1" applyFont="1" applyFill="1" applyBorder="1" applyAlignment="1" applyProtection="1">
      <alignment horizontal="right"/>
    </xf>
    <xf numFmtId="0" fontId="3" fillId="7" borderId="3" xfId="0" applyFont="1" applyFill="1" applyBorder="1" applyAlignment="1">
      <alignment horizontal="center"/>
    </xf>
    <xf numFmtId="0" fontId="20" fillId="7" borderId="3" xfId="0" applyFont="1" applyFill="1" applyBorder="1" applyAlignment="1">
      <alignment wrapText="1"/>
    </xf>
    <xf numFmtId="165" fontId="20" fillId="7" borderId="3" xfId="0" applyNumberFormat="1" applyFont="1" applyFill="1" applyBorder="1" applyAlignment="1">
      <alignment horizontal="center" wrapText="1"/>
    </xf>
    <xf numFmtId="165" fontId="3" fillId="7" borderId="3" xfId="0" applyNumberFormat="1" applyFont="1" applyFill="1" applyBorder="1" applyAlignment="1">
      <alignment horizontal="center"/>
    </xf>
    <xf numFmtId="165" fontId="20" fillId="7" borderId="3" xfId="0" applyNumberFormat="1" applyFont="1" applyFill="1" applyBorder="1" applyAlignment="1">
      <alignment wrapText="1"/>
    </xf>
    <xf numFmtId="4" fontId="35" fillId="7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20" fillId="2" borderId="3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/>
    </xf>
    <xf numFmtId="165" fontId="20" fillId="2" borderId="3" xfId="0" applyNumberFormat="1" applyFont="1" applyFill="1" applyBorder="1" applyAlignment="1">
      <alignment wrapText="1"/>
    </xf>
    <xf numFmtId="2" fontId="35" fillId="2" borderId="3" xfId="0" applyNumberFormat="1" applyFont="1" applyFill="1" applyBorder="1" applyAlignment="1">
      <alignment horizontal="center"/>
    </xf>
    <xf numFmtId="165" fontId="36" fillId="14" borderId="3" xfId="0" applyNumberFormat="1" applyFont="1" applyFill="1" applyBorder="1" applyAlignment="1">
      <alignment horizontal="center" wrapText="1"/>
    </xf>
    <xf numFmtId="165" fontId="36" fillId="14" borderId="3" xfId="1" applyNumberFormat="1" applyFont="1" applyFill="1" applyBorder="1" applyAlignment="1" applyProtection="1">
      <alignment horizontal="center"/>
    </xf>
    <xf numFmtId="165" fontId="36" fillId="14" borderId="3" xfId="1" applyNumberFormat="1" applyFont="1" applyFill="1" applyBorder="1" applyAlignment="1" applyProtection="1"/>
    <xf numFmtId="0" fontId="36" fillId="8" borderId="3" xfId="0" applyFont="1" applyFill="1" applyBorder="1" applyAlignment="1">
      <alignment horizontal="left"/>
    </xf>
    <xf numFmtId="0" fontId="36" fillId="8" borderId="3" xfId="0" applyFont="1" applyFill="1" applyBorder="1" applyAlignment="1">
      <alignment wrapText="1"/>
    </xf>
    <xf numFmtId="165" fontId="36" fillId="8" borderId="3" xfId="1" applyNumberFormat="1" applyFont="1" applyFill="1" applyBorder="1" applyAlignment="1" applyProtection="1">
      <alignment horizontal="right"/>
    </xf>
    <xf numFmtId="0" fontId="36" fillId="4" borderId="3" xfId="0" applyFont="1" applyFill="1" applyBorder="1" applyAlignment="1">
      <alignment horizontal="center"/>
    </xf>
    <xf numFmtId="0" fontId="36" fillId="4" borderId="3" xfId="0" applyFont="1" applyFill="1" applyBorder="1" applyAlignment="1">
      <alignment wrapText="1"/>
    </xf>
    <xf numFmtId="165" fontId="36" fillId="4" borderId="3" xfId="1" applyNumberFormat="1" applyFont="1" applyFill="1" applyBorder="1" applyAlignment="1" applyProtection="1">
      <alignment horizontal="right"/>
    </xf>
    <xf numFmtId="0" fontId="36" fillId="11" borderId="3" xfId="0" applyFont="1" applyFill="1" applyBorder="1" applyAlignment="1">
      <alignment horizontal="center"/>
    </xf>
    <xf numFmtId="0" fontId="36" fillId="11" borderId="3" xfId="0" applyFont="1" applyFill="1" applyBorder="1" applyAlignment="1">
      <alignment wrapText="1"/>
    </xf>
    <xf numFmtId="165" fontId="36" fillId="11" borderId="3" xfId="1" applyNumberFormat="1" applyFont="1" applyFill="1" applyBorder="1" applyAlignment="1" applyProtection="1">
      <alignment horizontal="right"/>
    </xf>
    <xf numFmtId="0" fontId="35" fillId="0" borderId="3" xfId="0" applyFont="1" applyBorder="1" applyAlignment="1">
      <alignment horizontal="right"/>
    </xf>
    <xf numFmtId="0" fontId="35" fillId="0" borderId="3" xfId="0" applyFont="1" applyBorder="1" applyAlignment="1">
      <alignment horizontal="right" wrapText="1"/>
    </xf>
    <xf numFmtId="165" fontId="35" fillId="0" borderId="3" xfId="1" applyNumberFormat="1" applyFont="1" applyFill="1" applyBorder="1" applyAlignment="1" applyProtection="1">
      <alignment horizontal="right"/>
    </xf>
    <xf numFmtId="166" fontId="35" fillId="0" borderId="3" xfId="1" applyNumberFormat="1" applyFont="1" applyFill="1" applyBorder="1" applyAlignment="1" applyProtection="1">
      <alignment horizontal="right"/>
    </xf>
    <xf numFmtId="0" fontId="35" fillId="2" borderId="3" xfId="0" applyFont="1" applyFill="1" applyBorder="1" applyAlignment="1">
      <alignment horizontal="right"/>
    </xf>
    <xf numFmtId="0" fontId="35" fillId="2" borderId="3" xfId="0" applyFont="1" applyFill="1" applyBorder="1" applyAlignment="1">
      <alignment wrapText="1"/>
    </xf>
    <xf numFmtId="165" fontId="35" fillId="2" borderId="3" xfId="1" applyNumberFormat="1" applyFont="1" applyFill="1" applyBorder="1" applyAlignment="1" applyProtection="1">
      <alignment horizontal="right"/>
    </xf>
    <xf numFmtId="166" fontId="35" fillId="2" borderId="3" xfId="1" applyNumberFormat="1" applyFont="1" applyFill="1" applyBorder="1" applyAlignment="1" applyProtection="1">
      <alignment horizontal="right"/>
    </xf>
    <xf numFmtId="0" fontId="35" fillId="2" borderId="3" xfId="0" applyFont="1" applyFill="1" applyBorder="1" applyAlignment="1">
      <alignment horizontal="right" wrapText="1"/>
    </xf>
    <xf numFmtId="168" fontId="36" fillId="11" borderId="3" xfId="1" applyNumberFormat="1" applyFont="1" applyFill="1" applyBorder="1" applyAlignment="1" applyProtection="1">
      <alignment horizontal="right"/>
    </xf>
    <xf numFmtId="165" fontId="38" fillId="14" borderId="3" xfId="1" applyNumberFormat="1" applyFont="1" applyFill="1" applyBorder="1" applyAlignment="1" applyProtection="1">
      <alignment horizontal="right"/>
    </xf>
    <xf numFmtId="166" fontId="38" fillId="14" borderId="3" xfId="1" applyNumberFormat="1" applyFont="1" applyFill="1" applyBorder="1" applyAlignment="1" applyProtection="1">
      <alignment horizontal="right"/>
    </xf>
    <xf numFmtId="166" fontId="36" fillId="8" borderId="3" xfId="1" applyNumberFormat="1" applyFont="1" applyFill="1" applyBorder="1" applyAlignment="1" applyProtection="1">
      <alignment horizontal="right"/>
    </xf>
    <xf numFmtId="166" fontId="36" fillId="11" borderId="3" xfId="1" applyNumberFormat="1" applyFont="1" applyFill="1" applyBorder="1" applyAlignment="1" applyProtection="1">
      <alignment horizontal="right"/>
    </xf>
    <xf numFmtId="166" fontId="36" fillId="4" borderId="3" xfId="1" applyNumberFormat="1" applyFont="1" applyFill="1" applyBorder="1" applyAlignment="1" applyProtection="1">
      <alignment horizontal="right"/>
    </xf>
    <xf numFmtId="0" fontId="36" fillId="12" borderId="3" xfId="0" applyFont="1" applyFill="1" applyBorder="1" applyAlignment="1">
      <alignment horizontal="center"/>
    </xf>
    <xf numFmtId="0" fontId="36" fillId="12" borderId="3" xfId="0" applyFont="1" applyFill="1" applyBorder="1" applyAlignment="1">
      <alignment wrapText="1"/>
    </xf>
    <xf numFmtId="165" fontId="36" fillId="12" borderId="3" xfId="1" applyNumberFormat="1" applyFont="1" applyFill="1" applyBorder="1" applyAlignment="1" applyProtection="1">
      <alignment horizontal="right"/>
    </xf>
    <xf numFmtId="166" fontId="36" fillId="12" borderId="3" xfId="1" applyNumberFormat="1" applyFont="1" applyFill="1" applyBorder="1" applyAlignment="1" applyProtection="1">
      <alignment horizontal="right"/>
    </xf>
    <xf numFmtId="165" fontId="36" fillId="2" borderId="3" xfId="1" applyNumberFormat="1" applyFont="1" applyFill="1" applyBorder="1" applyAlignment="1" applyProtection="1">
      <alignment horizontal="right"/>
    </xf>
    <xf numFmtId="0" fontId="38" fillId="9" borderId="3" xfId="0" applyFont="1" applyFill="1" applyBorder="1" applyAlignment="1">
      <alignment horizontal="center"/>
    </xf>
    <xf numFmtId="0" fontId="38" fillId="9" borderId="3" xfId="0" applyFont="1" applyFill="1" applyBorder="1" applyAlignment="1">
      <alignment wrapText="1"/>
    </xf>
    <xf numFmtId="165" fontId="36" fillId="9" borderId="3" xfId="1" applyNumberFormat="1" applyFont="1" applyFill="1" applyBorder="1" applyAlignment="1" applyProtection="1">
      <alignment horizontal="right"/>
    </xf>
    <xf numFmtId="166" fontId="35" fillId="9" borderId="3" xfId="1" applyNumberFormat="1" applyFont="1" applyFill="1" applyBorder="1" applyAlignment="1" applyProtection="1">
      <alignment horizontal="right"/>
    </xf>
    <xf numFmtId="166" fontId="36" fillId="2" borderId="3" xfId="1" applyNumberFormat="1" applyFont="1" applyFill="1" applyBorder="1" applyAlignment="1" applyProtection="1">
      <alignment horizontal="right"/>
    </xf>
    <xf numFmtId="0" fontId="9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165" fontId="39" fillId="4" borderId="3" xfId="0" applyNumberFormat="1" applyFont="1" applyFill="1" applyBorder="1"/>
    <xf numFmtId="165" fontId="39" fillId="5" borderId="3" xfId="0" applyNumberFormat="1" applyFont="1" applyFill="1" applyBorder="1"/>
    <xf numFmtId="165" fontId="40" fillId="0" borderId="3" xfId="0" applyNumberFormat="1" applyFont="1" applyBorder="1"/>
    <xf numFmtId="165" fontId="31" fillId="9" borderId="3" xfId="0" applyNumberFormat="1" applyFont="1" applyFill="1" applyBorder="1"/>
    <xf numFmtId="165" fontId="31" fillId="0" borderId="3" xfId="0" applyNumberFormat="1" applyFont="1" applyBorder="1"/>
    <xf numFmtId="165" fontId="39" fillId="9" borderId="3" xfId="0" applyNumberFormat="1" applyFont="1" applyFill="1" applyBorder="1"/>
    <xf numFmtId="0" fontId="38" fillId="15" borderId="3" xfId="0" applyFont="1" applyFill="1" applyBorder="1" applyAlignment="1">
      <alignment horizontal="center"/>
    </xf>
    <xf numFmtId="0" fontId="38" fillId="15" borderId="3" xfId="0" applyFont="1" applyFill="1" applyBorder="1" applyAlignment="1">
      <alignment wrapText="1"/>
    </xf>
    <xf numFmtId="165" fontId="38" fillId="15" borderId="3" xfId="1" applyNumberFormat="1" applyFont="1" applyFill="1" applyBorder="1" applyAlignment="1" applyProtection="1">
      <alignment horizontal="right"/>
    </xf>
    <xf numFmtId="166" fontId="38" fillId="15" borderId="3" xfId="1" applyNumberFormat="1" applyFont="1" applyFill="1" applyBorder="1" applyAlignment="1" applyProtection="1">
      <alignment horizontal="right"/>
    </xf>
    <xf numFmtId="165" fontId="35" fillId="15" borderId="3" xfId="1" applyNumberFormat="1" applyFont="1" applyFill="1" applyBorder="1" applyAlignment="1" applyProtection="1">
      <alignment horizontal="right"/>
    </xf>
    <xf numFmtId="166" fontId="35" fillId="15" borderId="3" xfId="1" applyNumberFormat="1" applyFont="1" applyFill="1" applyBorder="1" applyAlignment="1" applyProtection="1">
      <alignment horizontal="right"/>
    </xf>
    <xf numFmtId="165" fontId="36" fillId="15" borderId="3" xfId="1" applyNumberFormat="1" applyFont="1" applyFill="1" applyBorder="1" applyAlignment="1" applyProtection="1">
      <alignment horizontal="right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10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38" fillId="14" borderId="1" xfId="0" applyFont="1" applyFill="1" applyBorder="1" applyAlignment="1">
      <alignment horizontal="left"/>
    </xf>
    <xf numFmtId="0" fontId="38" fillId="14" borderId="4" xfId="0" applyFont="1" applyFill="1" applyBorder="1" applyAlignment="1">
      <alignment horizontal="left"/>
    </xf>
    <xf numFmtId="0" fontId="34" fillId="10" borderId="1" xfId="0" applyFont="1" applyFill="1" applyBorder="1" applyAlignment="1">
      <alignment horizontal="center" vertical="center" wrapText="1"/>
    </xf>
    <xf numFmtId="0" fontId="34" fillId="10" borderId="4" xfId="0" applyFont="1" applyFill="1" applyBorder="1" applyAlignment="1">
      <alignment horizontal="center" vertical="center" wrapText="1"/>
    </xf>
    <xf numFmtId="0" fontId="37" fillId="14" borderId="3" xfId="0" applyFont="1" applyFill="1" applyBorder="1" applyAlignment="1">
      <alignment horizontal="left"/>
    </xf>
    <xf numFmtId="0" fontId="35" fillId="14" borderId="3" xfId="0" applyFont="1" applyFill="1" applyBorder="1" applyAlignment="1">
      <alignment horizontal="left"/>
    </xf>
    <xf numFmtId="0" fontId="37" fillId="14" borderId="1" xfId="0" applyFont="1" applyFill="1" applyBorder="1" applyAlignment="1">
      <alignment horizontal="left"/>
    </xf>
    <xf numFmtId="0" fontId="37" fillId="14" borderId="4" xfId="0" applyFont="1" applyFill="1" applyBorder="1" applyAlignment="1">
      <alignment horizontal="left"/>
    </xf>
    <xf numFmtId="0" fontId="38" fillId="14" borderId="3" xfId="0" applyFont="1" applyFill="1" applyBorder="1" applyAlignment="1">
      <alignment horizontal="left"/>
    </xf>
    <xf numFmtId="0" fontId="36" fillId="14" borderId="3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Q41"/>
  <sheetViews>
    <sheetView topLeftCell="A22" zoomScaleNormal="100" workbookViewId="0">
      <selection activeCell="B8" sqref="B8"/>
    </sheetView>
  </sheetViews>
  <sheetFormatPr defaultRowHeight="14.4" x14ac:dyDescent="0.3"/>
  <cols>
    <col min="6" max="6" width="22.5546875" customWidth="1"/>
    <col min="7" max="10" width="25.33203125" customWidth="1"/>
    <col min="11" max="12" width="15.6640625" customWidth="1"/>
  </cols>
  <sheetData>
    <row r="2" spans="2:12" x14ac:dyDescent="0.3">
      <c r="B2" s="244" t="s">
        <v>110</v>
      </c>
      <c r="C2" s="244"/>
      <c r="D2" s="244"/>
      <c r="E2" s="244"/>
      <c r="F2" s="244"/>
      <c r="G2" s="244"/>
    </row>
    <row r="3" spans="2:12" x14ac:dyDescent="0.3">
      <c r="B3" s="244" t="s">
        <v>111</v>
      </c>
      <c r="C3" s="244"/>
      <c r="D3" s="244"/>
      <c r="E3" s="244"/>
      <c r="F3" s="244"/>
      <c r="G3" s="244"/>
    </row>
    <row r="4" spans="2:12" s="137" customFormat="1" ht="15.6" x14ac:dyDescent="0.3">
      <c r="B4" s="229" t="s">
        <v>112</v>
      </c>
      <c r="C4" s="229"/>
      <c r="D4" s="229"/>
      <c r="E4" s="229"/>
      <c r="F4" s="229"/>
      <c r="G4" s="229"/>
    </row>
    <row r="5" spans="2:12" ht="15.6" x14ac:dyDescent="0.3">
      <c r="B5" s="230" t="s">
        <v>236</v>
      </c>
      <c r="C5" s="230"/>
      <c r="D5" s="230"/>
      <c r="E5" s="230"/>
      <c r="F5" s="230"/>
      <c r="G5" s="230"/>
    </row>
    <row r="6" spans="2:12" ht="27.75" customHeight="1" x14ac:dyDescent="0.3"/>
    <row r="7" spans="2:12" ht="14.25" customHeight="1" x14ac:dyDescent="0.3">
      <c r="B7" t="s">
        <v>114</v>
      </c>
    </row>
    <row r="8" spans="2:12" ht="14.25" customHeight="1" x14ac:dyDescent="0.3">
      <c r="B8" t="s">
        <v>237</v>
      </c>
    </row>
    <row r="9" spans="2:12" ht="14.25" customHeight="1" x14ac:dyDescent="0.3"/>
    <row r="10" spans="2:12" ht="29.25" customHeight="1" x14ac:dyDescent="0.3">
      <c r="B10" s="231" t="s">
        <v>189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</row>
    <row r="11" spans="2:12" ht="15.75" customHeight="1" x14ac:dyDescent="0.3">
      <c r="B11" s="232" t="s">
        <v>14</v>
      </c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2:12" ht="18" customHeight="1" x14ac:dyDescent="0.3">
      <c r="B12" s="232" t="s">
        <v>113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</row>
    <row r="13" spans="2:12" x14ac:dyDescent="0.3">
      <c r="B13" s="236"/>
      <c r="C13" s="236"/>
      <c r="D13" s="236"/>
      <c r="E13" s="236"/>
      <c r="F13" s="236"/>
      <c r="G13" s="4"/>
      <c r="H13" s="4"/>
      <c r="I13" s="4"/>
      <c r="J13" s="4"/>
      <c r="K13" s="21"/>
      <c r="L13" t="s">
        <v>90</v>
      </c>
    </row>
    <row r="14" spans="2:12" ht="26.4" x14ac:dyDescent="0.3">
      <c r="B14" s="237" t="s">
        <v>7</v>
      </c>
      <c r="C14" s="238"/>
      <c r="D14" s="238"/>
      <c r="E14" s="238"/>
      <c r="F14" s="239"/>
      <c r="G14" s="26" t="s">
        <v>191</v>
      </c>
      <c r="H14" s="1" t="s">
        <v>161</v>
      </c>
      <c r="I14" s="1" t="s">
        <v>162</v>
      </c>
      <c r="J14" s="26" t="s">
        <v>190</v>
      </c>
      <c r="K14" s="1" t="s">
        <v>19</v>
      </c>
      <c r="L14" s="1" t="s">
        <v>52</v>
      </c>
    </row>
    <row r="15" spans="2:12" s="29" customFormat="1" ht="10.199999999999999" x14ac:dyDescent="0.2">
      <c r="B15" s="251">
        <v>1</v>
      </c>
      <c r="C15" s="251"/>
      <c r="D15" s="251"/>
      <c r="E15" s="251"/>
      <c r="F15" s="252"/>
      <c r="G15" s="28">
        <v>2</v>
      </c>
      <c r="H15" s="27">
        <v>3</v>
      </c>
      <c r="I15" s="27">
        <v>4</v>
      </c>
      <c r="J15" s="27">
        <v>5</v>
      </c>
      <c r="K15" s="27" t="s">
        <v>21</v>
      </c>
      <c r="L15" s="27" t="s">
        <v>140</v>
      </c>
    </row>
    <row r="16" spans="2:12" x14ac:dyDescent="0.3">
      <c r="B16" s="256" t="s">
        <v>0</v>
      </c>
      <c r="C16" s="247"/>
      <c r="D16" s="247"/>
      <c r="E16" s="247"/>
      <c r="F16" s="257"/>
      <c r="G16" s="113">
        <f>G17</f>
        <v>78809.5</v>
      </c>
      <c r="H16" s="113">
        <f>H17+H18</f>
        <v>105605.98999999999</v>
      </c>
      <c r="I16" s="113">
        <f>I17+I18</f>
        <v>0</v>
      </c>
      <c r="J16" s="89">
        <f>J17+J18</f>
        <v>105798.74</v>
      </c>
      <c r="K16" s="89">
        <f>J16/G16*100</f>
        <v>134.24617590518909</v>
      </c>
      <c r="L16" s="89">
        <f>J16/H16*100</f>
        <v>100.18251805603073</v>
      </c>
    </row>
    <row r="17" spans="1:43" x14ac:dyDescent="0.3">
      <c r="B17" s="233" t="s">
        <v>53</v>
      </c>
      <c r="C17" s="234"/>
      <c r="D17" s="234"/>
      <c r="E17" s="234"/>
      <c r="F17" s="235"/>
      <c r="G17" s="114">
        <f>' Račun prihoda i rashoda'!G11</f>
        <v>78809.5</v>
      </c>
      <c r="H17" s="114">
        <f>' Račun prihoda i rashoda'!H12</f>
        <v>105605.98999999999</v>
      </c>
      <c r="I17" s="114">
        <f>' Račun prihoda i rashoda'!I12</f>
        <v>0</v>
      </c>
      <c r="J17" s="90">
        <f>' Račun prihoda i rashoda'!J12</f>
        <v>105798.74</v>
      </c>
      <c r="K17" s="90">
        <f>J17/G17*100</f>
        <v>134.24617590518909</v>
      </c>
      <c r="L17" s="90">
        <f>J17/H17*100</f>
        <v>100.18251805603073</v>
      </c>
    </row>
    <row r="18" spans="1:43" x14ac:dyDescent="0.3">
      <c r="B18" s="242" t="s">
        <v>58</v>
      </c>
      <c r="C18" s="235"/>
      <c r="D18" s="235"/>
      <c r="E18" s="235"/>
      <c r="F18" s="235"/>
      <c r="G18" s="114"/>
      <c r="H18" s="114"/>
      <c r="I18" s="114"/>
      <c r="J18" s="90"/>
      <c r="K18" s="90"/>
      <c r="L18" s="90"/>
    </row>
    <row r="19" spans="1:43" x14ac:dyDescent="0.3">
      <c r="B19" s="22" t="s">
        <v>1</v>
      </c>
      <c r="C19" s="37"/>
      <c r="D19" s="37"/>
      <c r="E19" s="37"/>
      <c r="F19" s="37"/>
      <c r="G19" s="113">
        <f>G20+G21</f>
        <v>75171.28</v>
      </c>
      <c r="H19" s="113">
        <f>H20+H21</f>
        <v>108516.37</v>
      </c>
      <c r="I19" s="113">
        <f>I20+I21</f>
        <v>0</v>
      </c>
      <c r="J19" s="89">
        <f>J20+J21</f>
        <v>102583.45</v>
      </c>
      <c r="K19" s="89">
        <f>J19/G19*100</f>
        <v>136.46628073913334</v>
      </c>
      <c r="L19" s="89">
        <f>J19/H19*100</f>
        <v>94.532695850404878</v>
      </c>
    </row>
    <row r="20" spans="1:43" x14ac:dyDescent="0.3">
      <c r="B20" s="241" t="s">
        <v>54</v>
      </c>
      <c r="C20" s="234"/>
      <c r="D20" s="234"/>
      <c r="E20" s="234"/>
      <c r="F20" s="234"/>
      <c r="G20" s="114">
        <f>' Račun prihoda i rashoda'!G36</f>
        <v>72975.78</v>
      </c>
      <c r="H20" s="114">
        <f>' Račun prihoda i rashoda'!H36</f>
        <v>104451</v>
      </c>
      <c r="I20" s="114">
        <f>' Račun prihoda i rashoda'!I36</f>
        <v>0</v>
      </c>
      <c r="J20" s="90">
        <f>' Račun prihoda i rashoda'!J36</f>
        <v>101587.58</v>
      </c>
      <c r="K20" s="91">
        <f>J20/G20*100</f>
        <v>139.20725479056202</v>
      </c>
      <c r="L20" s="151">
        <f>J20/H20*100</f>
        <v>97.258599726187398</v>
      </c>
    </row>
    <row r="21" spans="1:43" x14ac:dyDescent="0.3">
      <c r="B21" s="242" t="s">
        <v>55</v>
      </c>
      <c r="C21" s="235"/>
      <c r="D21" s="235"/>
      <c r="E21" s="235"/>
      <c r="F21" s="235"/>
      <c r="G21" s="114">
        <f>' Račun prihoda i rashoda'!G73</f>
        <v>2195.5</v>
      </c>
      <c r="H21" s="114">
        <f>' Račun prihoda i rashoda'!H73</f>
        <v>4065.37</v>
      </c>
      <c r="I21" s="114">
        <f>' Račun prihoda i rashoda'!I73</f>
        <v>0</v>
      </c>
      <c r="J21" s="114">
        <f>' Račun prihoda i rashoda'!J73</f>
        <v>995.87</v>
      </c>
      <c r="K21" s="91">
        <f>J21/G21*100</f>
        <v>45.359599180141196</v>
      </c>
      <c r="L21" s="151">
        <f>J21/H21*100</f>
        <v>24.49641730027033</v>
      </c>
    </row>
    <row r="22" spans="1:43" x14ac:dyDescent="0.3">
      <c r="B22" s="246" t="s">
        <v>60</v>
      </c>
      <c r="C22" s="247"/>
      <c r="D22" s="247"/>
      <c r="E22" s="247"/>
      <c r="F22" s="247"/>
      <c r="G22" s="115">
        <f>G16-G19</f>
        <v>3638.2200000000012</v>
      </c>
      <c r="H22" s="115">
        <f>H16-H19</f>
        <v>-2910.3800000000047</v>
      </c>
      <c r="I22" s="115">
        <v>0</v>
      </c>
      <c r="J22" s="92">
        <f>J16-J19</f>
        <v>3215.2900000000081</v>
      </c>
      <c r="K22" s="89"/>
      <c r="L22" s="92"/>
    </row>
    <row r="23" spans="1:43" ht="17.399999999999999" x14ac:dyDescent="0.3">
      <c r="B23" s="2"/>
      <c r="C23" s="17"/>
      <c r="D23" s="17"/>
      <c r="E23" s="17"/>
      <c r="F23" s="17"/>
      <c r="G23" s="17"/>
      <c r="H23" s="17"/>
      <c r="I23" s="18"/>
      <c r="J23" s="18"/>
      <c r="K23" s="18"/>
      <c r="L23" s="18"/>
    </row>
    <row r="24" spans="1:43" ht="18" customHeight="1" x14ac:dyDescent="0.3">
      <c r="B24" s="236" t="s">
        <v>61</v>
      </c>
      <c r="C24" s="236"/>
      <c r="D24" s="236"/>
      <c r="E24" s="236"/>
      <c r="F24" s="236"/>
      <c r="G24" s="17"/>
      <c r="H24" s="17"/>
      <c r="I24" s="18"/>
      <c r="J24" s="18"/>
      <c r="K24" s="18"/>
      <c r="L24" s="18"/>
    </row>
    <row r="25" spans="1:43" ht="26.4" x14ac:dyDescent="0.3">
      <c r="B25" s="237" t="s">
        <v>7</v>
      </c>
      <c r="C25" s="238"/>
      <c r="D25" s="238"/>
      <c r="E25" s="238"/>
      <c r="F25" s="239"/>
      <c r="G25" s="26" t="s">
        <v>191</v>
      </c>
      <c r="H25" s="1" t="s">
        <v>161</v>
      </c>
      <c r="I25" s="1" t="s">
        <v>162</v>
      </c>
      <c r="J25" s="26" t="s">
        <v>190</v>
      </c>
      <c r="K25" s="1" t="s">
        <v>19</v>
      </c>
      <c r="L25" s="1" t="s">
        <v>52</v>
      </c>
    </row>
    <row r="26" spans="1:43" s="29" customFormat="1" x14ac:dyDescent="0.3">
      <c r="B26" s="251">
        <v>1</v>
      </c>
      <c r="C26" s="251"/>
      <c r="D26" s="251"/>
      <c r="E26" s="251"/>
      <c r="F26" s="252"/>
      <c r="G26" s="28">
        <v>2</v>
      </c>
      <c r="H26" s="27">
        <v>3</v>
      </c>
      <c r="I26" s="27">
        <v>4</v>
      </c>
      <c r="J26" s="27">
        <v>5</v>
      </c>
      <c r="K26" s="27" t="s">
        <v>21</v>
      </c>
      <c r="L26" s="27" t="s">
        <v>22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ht="15.75" customHeight="1" x14ac:dyDescent="0.3">
      <c r="A27" s="29"/>
      <c r="B27" s="233" t="s">
        <v>56</v>
      </c>
      <c r="C27" s="253"/>
      <c r="D27" s="253"/>
      <c r="E27" s="253"/>
      <c r="F27" s="254"/>
      <c r="G27" s="19"/>
      <c r="H27" s="19"/>
      <c r="I27" s="19"/>
      <c r="J27" s="19"/>
      <c r="K27" s="19"/>
      <c r="L27" s="19"/>
    </row>
    <row r="28" spans="1:43" x14ac:dyDescent="0.3">
      <c r="A28" s="29"/>
      <c r="B28" s="233" t="s">
        <v>57</v>
      </c>
      <c r="C28" s="234"/>
      <c r="D28" s="234"/>
      <c r="E28" s="234"/>
      <c r="F28" s="234"/>
      <c r="G28" s="19"/>
      <c r="H28" s="19"/>
      <c r="I28" s="19"/>
      <c r="J28" s="19"/>
      <c r="K28" s="19"/>
      <c r="L28" s="19"/>
    </row>
    <row r="29" spans="1:43" s="38" customFormat="1" ht="15" customHeight="1" x14ac:dyDescent="0.3">
      <c r="A29" s="29"/>
      <c r="B29" s="248" t="s">
        <v>59</v>
      </c>
      <c r="C29" s="249"/>
      <c r="D29" s="249"/>
      <c r="E29" s="249"/>
      <c r="F29" s="250"/>
      <c r="G29" s="113">
        <f>G22</f>
        <v>3638.2200000000012</v>
      </c>
      <c r="H29" s="20"/>
      <c r="I29" s="20"/>
      <c r="J29" s="113">
        <f>J22</f>
        <v>3215.2900000000081</v>
      </c>
      <c r="K29" s="20"/>
      <c r="L29" s="20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38" customFormat="1" ht="15" customHeight="1" x14ac:dyDescent="0.3">
      <c r="A30" s="29"/>
      <c r="B30" s="248" t="s">
        <v>62</v>
      </c>
      <c r="C30" s="249"/>
      <c r="D30" s="249"/>
      <c r="E30" s="249"/>
      <c r="F30" s="250"/>
      <c r="G30" s="113">
        <v>2910.38</v>
      </c>
      <c r="H30" s="20">
        <v>0</v>
      </c>
      <c r="I30" s="20">
        <v>0</v>
      </c>
      <c r="J30" s="113">
        <f>G21</f>
        <v>2195.5</v>
      </c>
      <c r="K30" s="20"/>
      <c r="L30" s="2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x14ac:dyDescent="0.3">
      <c r="A31" s="29"/>
      <c r="B31" s="246" t="s">
        <v>63</v>
      </c>
      <c r="C31" s="247"/>
      <c r="D31" s="247"/>
      <c r="E31" s="247"/>
      <c r="F31" s="247"/>
      <c r="G31" s="113">
        <f>G29+G30</f>
        <v>6548.6000000000013</v>
      </c>
      <c r="H31" s="20">
        <v>0</v>
      </c>
      <c r="I31" s="20">
        <v>0</v>
      </c>
      <c r="J31" s="113">
        <f>J30+J22</f>
        <v>5410.7900000000081</v>
      </c>
      <c r="K31" s="20"/>
      <c r="L31" s="20"/>
    </row>
    <row r="32" spans="1:43" ht="15.6" x14ac:dyDescent="0.3">
      <c r="B32" s="14"/>
      <c r="C32" s="15"/>
      <c r="D32" s="15"/>
      <c r="E32" s="15"/>
      <c r="F32" s="15"/>
      <c r="G32" s="16"/>
      <c r="H32" s="16"/>
      <c r="I32" s="16"/>
      <c r="J32" s="16"/>
      <c r="K32" s="16"/>
    </row>
    <row r="33" spans="2:12" ht="15.6" x14ac:dyDescent="0.3"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</row>
    <row r="34" spans="2:12" ht="15.6" x14ac:dyDescent="0.3">
      <c r="B34" s="14"/>
      <c r="C34" s="15"/>
      <c r="D34" s="15"/>
      <c r="E34" s="15"/>
      <c r="F34" s="15"/>
      <c r="G34" s="16"/>
      <c r="H34" s="16"/>
      <c r="I34" s="16"/>
      <c r="J34" s="16"/>
      <c r="K34" s="16"/>
    </row>
    <row r="35" spans="2:12" ht="15" customHeight="1" x14ac:dyDescent="0.3"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</row>
    <row r="36" spans="2:12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2:12" ht="15" customHeight="1" x14ac:dyDescent="0.3"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</row>
    <row r="38" spans="2:12" ht="36.75" customHeight="1" x14ac:dyDescent="0.3"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</row>
    <row r="39" spans="2:12" x14ac:dyDescent="0.3">
      <c r="B39" s="240"/>
      <c r="C39" s="240"/>
      <c r="D39" s="240"/>
      <c r="E39" s="240"/>
      <c r="F39" s="240"/>
      <c r="G39" s="240"/>
      <c r="H39" s="240"/>
      <c r="I39" s="240"/>
      <c r="J39" s="240"/>
      <c r="K39" s="240"/>
    </row>
    <row r="40" spans="2:12" ht="15" customHeight="1" x14ac:dyDescent="0.3"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</row>
    <row r="41" spans="2:12" x14ac:dyDescent="0.3"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</row>
  </sheetData>
  <mergeCells count="30">
    <mergeCell ref="B2:G2"/>
    <mergeCell ref="B3:G3"/>
    <mergeCell ref="B18:F18"/>
    <mergeCell ref="B24:F24"/>
    <mergeCell ref="B40:L41"/>
    <mergeCell ref="B22:F22"/>
    <mergeCell ref="B31:F31"/>
    <mergeCell ref="B30:F30"/>
    <mergeCell ref="B25:F25"/>
    <mergeCell ref="B26:F26"/>
    <mergeCell ref="B28:F28"/>
    <mergeCell ref="B29:F29"/>
    <mergeCell ref="B27:F27"/>
    <mergeCell ref="B33:L33"/>
    <mergeCell ref="B15:F15"/>
    <mergeCell ref="B16:F16"/>
    <mergeCell ref="B17:F17"/>
    <mergeCell ref="B13:F13"/>
    <mergeCell ref="B14:F14"/>
    <mergeCell ref="B39:F39"/>
    <mergeCell ref="G39:K39"/>
    <mergeCell ref="B20:F20"/>
    <mergeCell ref="B21:F21"/>
    <mergeCell ref="B35:L35"/>
    <mergeCell ref="B37:L38"/>
    <mergeCell ref="B4:G4"/>
    <mergeCell ref="B5:G5"/>
    <mergeCell ref="B10:L10"/>
    <mergeCell ref="B11:L11"/>
    <mergeCell ref="B12:L12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79"/>
  <sheetViews>
    <sheetView topLeftCell="A40" zoomScale="80" zoomScaleNormal="80" workbookViewId="0">
      <selection activeCell="A77" sqref="A77:XFD7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customWidth="1"/>
    <col min="5" max="5" width="6.5546875" customWidth="1"/>
    <col min="6" max="6" width="50.33203125" customWidth="1"/>
    <col min="7" max="10" width="25.33203125" customWidth="1"/>
    <col min="11" max="12" width="15.6640625" customWidth="1"/>
  </cols>
  <sheetData>
    <row r="1" spans="2:12" ht="19.5" customHeight="1" x14ac:dyDescent="0.3">
      <c r="B1" s="261" t="s">
        <v>83</v>
      </c>
      <c r="C1" s="261"/>
      <c r="D1" s="261"/>
      <c r="E1" s="261"/>
      <c r="F1" s="261"/>
    </row>
    <row r="2" spans="2:12" ht="18.75" customHeight="1" x14ac:dyDescent="0.3">
      <c r="B2" s="232" t="s">
        <v>235</v>
      </c>
      <c r="C2" s="232"/>
      <c r="D2" s="232"/>
      <c r="E2" s="232"/>
      <c r="F2" s="232"/>
      <c r="G2" s="2"/>
      <c r="H2" s="2"/>
      <c r="I2" s="2"/>
      <c r="J2" s="2"/>
      <c r="K2" s="2"/>
    </row>
    <row r="3" spans="2:12" ht="15.75" customHeight="1" x14ac:dyDescent="0.3">
      <c r="B3" s="232" t="s">
        <v>14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2:12" ht="17.399999999999999" x14ac:dyDescent="0.3">
      <c r="B4" s="2"/>
      <c r="C4" s="2"/>
      <c r="D4" s="2"/>
      <c r="E4" s="2"/>
      <c r="F4" s="2"/>
      <c r="G4" s="2"/>
      <c r="H4" s="2"/>
      <c r="I4" s="2"/>
      <c r="J4" s="3"/>
      <c r="K4" s="3"/>
    </row>
    <row r="5" spans="2:12" ht="18" customHeight="1" x14ac:dyDescent="0.3">
      <c r="B5" s="232" t="s">
        <v>64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</row>
    <row r="6" spans="2:12" ht="17.399999999999999" x14ac:dyDescent="0.3">
      <c r="B6" s="2"/>
      <c r="C6" s="2"/>
      <c r="D6" s="2"/>
      <c r="E6" s="2"/>
      <c r="F6" s="2"/>
      <c r="G6" s="2"/>
      <c r="H6" s="2"/>
      <c r="I6" s="2"/>
      <c r="J6" s="3"/>
      <c r="K6" s="3"/>
    </row>
    <row r="7" spans="2:12" ht="15.75" customHeight="1" x14ac:dyDescent="0.3">
      <c r="B7" s="232" t="s">
        <v>20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</row>
    <row r="8" spans="2:12" ht="17.399999999999999" x14ac:dyDescent="0.3">
      <c r="B8" s="2"/>
      <c r="C8" s="2"/>
      <c r="D8" s="2"/>
      <c r="E8" s="2"/>
      <c r="F8" s="2"/>
      <c r="G8" s="2"/>
      <c r="H8" s="2"/>
      <c r="I8" s="2"/>
      <c r="J8" s="3"/>
      <c r="K8" s="3"/>
      <c r="L8" t="s">
        <v>90</v>
      </c>
    </row>
    <row r="9" spans="2:12" ht="26.4" x14ac:dyDescent="0.3">
      <c r="B9" s="258" t="s">
        <v>7</v>
      </c>
      <c r="C9" s="259"/>
      <c r="D9" s="259"/>
      <c r="E9" s="259"/>
      <c r="F9" s="260"/>
      <c r="G9" s="39" t="s">
        <v>191</v>
      </c>
      <c r="H9" s="39" t="s">
        <v>161</v>
      </c>
      <c r="I9" s="39" t="s">
        <v>162</v>
      </c>
      <c r="J9" s="39" t="s">
        <v>190</v>
      </c>
      <c r="K9" s="39" t="s">
        <v>19</v>
      </c>
      <c r="L9" s="39" t="s">
        <v>52</v>
      </c>
    </row>
    <row r="10" spans="2:12" ht="16.5" customHeight="1" x14ac:dyDescent="0.3">
      <c r="B10" s="258">
        <v>1</v>
      </c>
      <c r="C10" s="259"/>
      <c r="D10" s="259"/>
      <c r="E10" s="259"/>
      <c r="F10" s="260"/>
      <c r="G10" s="39">
        <v>2</v>
      </c>
      <c r="H10" s="39">
        <v>3</v>
      </c>
      <c r="I10" s="39">
        <v>4</v>
      </c>
      <c r="J10" s="39">
        <v>5</v>
      </c>
      <c r="K10" s="39" t="s">
        <v>21</v>
      </c>
      <c r="L10" s="39" t="s">
        <v>140</v>
      </c>
    </row>
    <row r="11" spans="2:12" ht="23.25" customHeight="1" x14ac:dyDescent="0.3">
      <c r="B11" s="57"/>
      <c r="C11" s="57"/>
      <c r="D11" s="57"/>
      <c r="E11" s="57"/>
      <c r="F11" s="57" t="s">
        <v>23</v>
      </c>
      <c r="G11" s="111">
        <f>G12+G26</f>
        <v>78809.5</v>
      </c>
      <c r="H11" s="110">
        <f>H12+H26</f>
        <v>105605.98999999999</v>
      </c>
      <c r="I11" s="110">
        <f>I12+I26</f>
        <v>0</v>
      </c>
      <c r="J11" s="110">
        <f>J12+J26</f>
        <v>105798.74</v>
      </c>
      <c r="K11" s="112">
        <f>J11/G11*100</f>
        <v>134.24617590518909</v>
      </c>
      <c r="L11" s="112">
        <f t="shared" ref="L11:L25" si="0">J11/H11*100</f>
        <v>100.18251805603073</v>
      </c>
    </row>
    <row r="12" spans="2:12" s="44" customFormat="1" ht="21.75" customHeight="1" x14ac:dyDescent="0.3">
      <c r="B12" s="42">
        <v>6</v>
      </c>
      <c r="C12" s="42"/>
      <c r="D12" s="42"/>
      <c r="E12" s="42"/>
      <c r="F12" s="42" t="s">
        <v>2</v>
      </c>
      <c r="G12" s="88">
        <f>G13+G15+G20+G23</f>
        <v>78809.5</v>
      </c>
      <c r="H12" s="106">
        <f>H13+H15+H17+H20+H23</f>
        <v>105605.98999999999</v>
      </c>
      <c r="I12" s="106">
        <f>I13+I15+I20+I23</f>
        <v>0</v>
      </c>
      <c r="J12" s="106">
        <f>J13+J15+J17+J20+J23</f>
        <v>105798.74</v>
      </c>
      <c r="K12" s="61">
        <f>J12/G12*100</f>
        <v>134.24617590518909</v>
      </c>
      <c r="L12" s="61">
        <f t="shared" si="0"/>
        <v>100.18251805603073</v>
      </c>
    </row>
    <row r="13" spans="2:12" s="44" customFormat="1" ht="26.4" x14ac:dyDescent="0.3">
      <c r="B13" s="43"/>
      <c r="C13" s="45">
        <v>63</v>
      </c>
      <c r="D13" s="45"/>
      <c r="E13" s="45"/>
      <c r="F13" s="45" t="s">
        <v>24</v>
      </c>
      <c r="G13" s="82">
        <f>G14</f>
        <v>0</v>
      </c>
      <c r="H13" s="79">
        <f>H14</f>
        <v>65000</v>
      </c>
      <c r="I13" s="79">
        <f>I14</f>
        <v>0</v>
      </c>
      <c r="J13" s="82">
        <f>J14</f>
        <v>65000</v>
      </c>
      <c r="K13" s="59"/>
      <c r="L13" s="59">
        <f t="shared" si="0"/>
        <v>100</v>
      </c>
    </row>
    <row r="14" spans="2:12" s="44" customFormat="1" x14ac:dyDescent="0.3">
      <c r="B14" s="8"/>
      <c r="C14" s="8"/>
      <c r="D14" s="8"/>
      <c r="E14" s="8">
        <v>6331</v>
      </c>
      <c r="F14" s="8" t="s">
        <v>66</v>
      </c>
      <c r="G14" s="86">
        <v>0</v>
      </c>
      <c r="H14" s="81">
        <v>65000</v>
      </c>
      <c r="I14" s="81">
        <v>0</v>
      </c>
      <c r="J14" s="86">
        <v>65000</v>
      </c>
      <c r="K14" s="60"/>
      <c r="L14" s="60">
        <f t="shared" si="0"/>
        <v>100</v>
      </c>
    </row>
    <row r="15" spans="2:12" s="44" customFormat="1" x14ac:dyDescent="0.3">
      <c r="B15" s="46"/>
      <c r="C15" s="46">
        <v>64</v>
      </c>
      <c r="D15" s="46"/>
      <c r="E15" s="46"/>
      <c r="F15" s="46" t="s">
        <v>68</v>
      </c>
      <c r="G15" s="82">
        <f>G16</f>
        <v>1.5</v>
      </c>
      <c r="H15" s="79">
        <f>H16</f>
        <v>2</v>
      </c>
      <c r="I15" s="79">
        <f>I16</f>
        <v>0</v>
      </c>
      <c r="J15" s="82">
        <f>J16</f>
        <v>1.65</v>
      </c>
      <c r="K15" s="59">
        <f t="shared" ref="K15:K25" si="1">J15/G15*100</f>
        <v>109.99999999999999</v>
      </c>
      <c r="L15" s="59"/>
    </row>
    <row r="16" spans="2:12" s="44" customFormat="1" x14ac:dyDescent="0.3">
      <c r="B16" s="8"/>
      <c r="C16" s="8"/>
      <c r="D16" s="8"/>
      <c r="E16" s="8">
        <v>6413</v>
      </c>
      <c r="F16" s="8" t="s">
        <v>69</v>
      </c>
      <c r="G16" s="86">
        <v>1.5</v>
      </c>
      <c r="H16" s="81">
        <v>2</v>
      </c>
      <c r="I16" s="81">
        <v>0</v>
      </c>
      <c r="J16" s="86">
        <v>1.65</v>
      </c>
      <c r="K16" s="60">
        <f t="shared" si="1"/>
        <v>109.99999999999999</v>
      </c>
      <c r="L16" s="60"/>
    </row>
    <row r="17" spans="2:12" s="44" customFormat="1" ht="29.25" customHeight="1" x14ac:dyDescent="0.3">
      <c r="B17" s="46"/>
      <c r="C17" s="46">
        <v>65</v>
      </c>
      <c r="D17" s="47"/>
      <c r="E17" s="47"/>
      <c r="F17" s="45" t="s">
        <v>196</v>
      </c>
      <c r="G17" s="82">
        <f t="shared" ref="G17:J18" si="2">G18</f>
        <v>0</v>
      </c>
      <c r="H17" s="79">
        <f t="shared" si="2"/>
        <v>523.99</v>
      </c>
      <c r="I17" s="79">
        <f t="shared" si="2"/>
        <v>0</v>
      </c>
      <c r="J17" s="82">
        <f t="shared" si="2"/>
        <v>717.09</v>
      </c>
      <c r="K17" s="59" t="e">
        <f t="shared" ref="K17:K19" si="3">J17/G17*100</f>
        <v>#DIV/0!</v>
      </c>
      <c r="L17" s="59">
        <f t="shared" ref="L17:L19" si="4">J17/H17*100</f>
        <v>136.85184831771599</v>
      </c>
    </row>
    <row r="18" spans="2:12" s="44" customFormat="1" x14ac:dyDescent="0.3">
      <c r="B18" s="62"/>
      <c r="C18" s="63"/>
      <c r="D18" s="64">
        <v>652</v>
      </c>
      <c r="E18" s="64"/>
      <c r="F18" s="65" t="s">
        <v>197</v>
      </c>
      <c r="G18" s="87">
        <f t="shared" si="2"/>
        <v>0</v>
      </c>
      <c r="H18" s="105">
        <f t="shared" si="2"/>
        <v>523.99</v>
      </c>
      <c r="I18" s="105">
        <f t="shared" si="2"/>
        <v>0</v>
      </c>
      <c r="J18" s="87">
        <f t="shared" si="2"/>
        <v>717.09</v>
      </c>
      <c r="K18" s="66" t="e">
        <f t="shared" si="3"/>
        <v>#DIV/0!</v>
      </c>
      <c r="L18" s="66">
        <f t="shared" si="4"/>
        <v>136.85184831771599</v>
      </c>
    </row>
    <row r="19" spans="2:12" s="44" customFormat="1" x14ac:dyDescent="0.3">
      <c r="B19" s="8"/>
      <c r="C19" s="25"/>
      <c r="D19" s="9"/>
      <c r="E19" s="9">
        <v>6526</v>
      </c>
      <c r="F19" s="11" t="s">
        <v>198</v>
      </c>
      <c r="G19" s="86">
        <v>0</v>
      </c>
      <c r="H19" s="81">
        <v>523.99</v>
      </c>
      <c r="I19" s="81">
        <v>0</v>
      </c>
      <c r="J19" s="86">
        <v>717.09</v>
      </c>
      <c r="K19" s="60" t="e">
        <f t="shared" si="3"/>
        <v>#DIV/0!</v>
      </c>
      <c r="L19" s="60">
        <f t="shared" si="4"/>
        <v>136.85184831771599</v>
      </c>
    </row>
    <row r="20" spans="2:12" s="44" customFormat="1" ht="26.4" x14ac:dyDescent="0.3">
      <c r="B20" s="46"/>
      <c r="C20" s="46">
        <v>66</v>
      </c>
      <c r="D20" s="47"/>
      <c r="E20" s="47"/>
      <c r="F20" s="45" t="s">
        <v>25</v>
      </c>
      <c r="G20" s="82">
        <f t="shared" ref="G20:J21" si="5">G21</f>
        <v>12444</v>
      </c>
      <c r="H20" s="79">
        <f t="shared" si="5"/>
        <v>19648</v>
      </c>
      <c r="I20" s="79">
        <f t="shared" si="5"/>
        <v>0</v>
      </c>
      <c r="J20" s="82">
        <f t="shared" si="5"/>
        <v>19648</v>
      </c>
      <c r="K20" s="59">
        <f t="shared" si="1"/>
        <v>157.89135326261652</v>
      </c>
      <c r="L20" s="59">
        <f t="shared" si="0"/>
        <v>100</v>
      </c>
    </row>
    <row r="21" spans="2:12" s="44" customFormat="1" x14ac:dyDescent="0.3">
      <c r="B21" s="62"/>
      <c r="C21" s="63"/>
      <c r="D21" s="64">
        <v>661</v>
      </c>
      <c r="E21" s="64"/>
      <c r="F21" s="65" t="s">
        <v>26</v>
      </c>
      <c r="G21" s="87">
        <f t="shared" si="5"/>
        <v>12444</v>
      </c>
      <c r="H21" s="105">
        <f t="shared" si="5"/>
        <v>19648</v>
      </c>
      <c r="I21" s="105">
        <f t="shared" si="5"/>
        <v>0</v>
      </c>
      <c r="J21" s="87">
        <f t="shared" si="5"/>
        <v>19648</v>
      </c>
      <c r="K21" s="66">
        <f t="shared" si="1"/>
        <v>157.89135326261652</v>
      </c>
      <c r="L21" s="66">
        <f t="shared" si="0"/>
        <v>100</v>
      </c>
    </row>
    <row r="22" spans="2:12" s="44" customFormat="1" x14ac:dyDescent="0.3">
      <c r="B22" s="8"/>
      <c r="C22" s="25"/>
      <c r="D22" s="9"/>
      <c r="E22" s="9">
        <v>6615</v>
      </c>
      <c r="F22" s="11" t="s">
        <v>67</v>
      </c>
      <c r="G22" s="86">
        <v>12444</v>
      </c>
      <c r="H22" s="81">
        <v>19648</v>
      </c>
      <c r="I22" s="81">
        <v>0</v>
      </c>
      <c r="J22" s="86">
        <v>19648</v>
      </c>
      <c r="K22" s="60">
        <f t="shared" si="1"/>
        <v>157.89135326261652</v>
      </c>
      <c r="L22" s="60">
        <f t="shared" si="0"/>
        <v>100</v>
      </c>
    </row>
    <row r="23" spans="2:12" s="44" customFormat="1" x14ac:dyDescent="0.3">
      <c r="B23" s="46"/>
      <c r="C23" s="46">
        <v>67</v>
      </c>
      <c r="D23" s="47"/>
      <c r="E23" s="47"/>
      <c r="F23" s="45" t="s">
        <v>70</v>
      </c>
      <c r="G23" s="82">
        <f t="shared" ref="G23:J24" si="6">G24</f>
        <v>66364</v>
      </c>
      <c r="H23" s="79">
        <f t="shared" si="6"/>
        <v>20432</v>
      </c>
      <c r="I23" s="79">
        <f t="shared" si="6"/>
        <v>0</v>
      </c>
      <c r="J23" s="82">
        <f t="shared" si="6"/>
        <v>20432</v>
      </c>
      <c r="K23" s="59">
        <f t="shared" si="1"/>
        <v>30.787776505334218</v>
      </c>
      <c r="L23" s="59">
        <f t="shared" si="0"/>
        <v>100</v>
      </c>
    </row>
    <row r="24" spans="2:12" s="44" customFormat="1" ht="18.75" customHeight="1" x14ac:dyDescent="0.3">
      <c r="B24" s="62"/>
      <c r="C24" s="62"/>
      <c r="D24" s="64">
        <v>671</v>
      </c>
      <c r="E24" s="64"/>
      <c r="F24" s="65" t="s">
        <v>72</v>
      </c>
      <c r="G24" s="87">
        <f t="shared" si="6"/>
        <v>66364</v>
      </c>
      <c r="H24" s="105">
        <f t="shared" si="6"/>
        <v>20432</v>
      </c>
      <c r="I24" s="105">
        <f t="shared" si="6"/>
        <v>0</v>
      </c>
      <c r="J24" s="87">
        <f t="shared" si="6"/>
        <v>20432</v>
      </c>
      <c r="K24" s="66">
        <f t="shared" si="1"/>
        <v>30.787776505334218</v>
      </c>
      <c r="L24" s="66">
        <f t="shared" si="0"/>
        <v>100</v>
      </c>
    </row>
    <row r="25" spans="2:12" s="44" customFormat="1" ht="17.25" customHeight="1" x14ac:dyDescent="0.3">
      <c r="B25" s="8"/>
      <c r="C25" s="8"/>
      <c r="D25" s="9"/>
      <c r="E25" s="9">
        <v>6711</v>
      </c>
      <c r="F25" s="11" t="s">
        <v>71</v>
      </c>
      <c r="G25" s="86">
        <v>66364</v>
      </c>
      <c r="H25" s="81">
        <v>20432</v>
      </c>
      <c r="I25" s="81">
        <v>0</v>
      </c>
      <c r="J25" s="86">
        <v>20432</v>
      </c>
      <c r="K25" s="60">
        <f t="shared" si="1"/>
        <v>30.787776505334218</v>
      </c>
      <c r="L25" s="60">
        <f t="shared" si="0"/>
        <v>100</v>
      </c>
    </row>
    <row r="26" spans="2:12" s="53" customFormat="1" ht="19.5" customHeight="1" x14ac:dyDescent="0.3">
      <c r="B26" s="48">
        <v>7</v>
      </c>
      <c r="C26" s="48"/>
      <c r="D26" s="56"/>
      <c r="E26" s="56"/>
      <c r="F26" s="42" t="s">
        <v>3</v>
      </c>
      <c r="G26" s="106"/>
      <c r="H26" s="106"/>
      <c r="I26" s="106"/>
      <c r="J26" s="88"/>
      <c r="K26" s="61"/>
      <c r="L26" s="61"/>
    </row>
    <row r="27" spans="2:12" s="44" customFormat="1" x14ac:dyDescent="0.3">
      <c r="B27" s="46"/>
      <c r="C27" s="46">
        <v>72</v>
      </c>
      <c r="D27" s="47"/>
      <c r="E27" s="47"/>
      <c r="F27" s="54" t="s">
        <v>28</v>
      </c>
      <c r="G27" s="79"/>
      <c r="H27" s="79"/>
      <c r="I27" s="79"/>
      <c r="J27" s="82"/>
      <c r="K27" s="59"/>
      <c r="L27" s="59"/>
    </row>
    <row r="28" spans="2:12" s="44" customFormat="1" x14ac:dyDescent="0.3">
      <c r="B28" s="62"/>
      <c r="C28" s="62"/>
      <c r="D28" s="62">
        <v>721</v>
      </c>
      <c r="E28" s="62"/>
      <c r="F28" s="67" t="s">
        <v>29</v>
      </c>
      <c r="G28" s="105"/>
      <c r="H28" s="105"/>
      <c r="I28" s="105"/>
      <c r="J28" s="87"/>
      <c r="K28" s="66"/>
      <c r="L28" s="66"/>
    </row>
    <row r="29" spans="2:12" s="44" customFormat="1" x14ac:dyDescent="0.3">
      <c r="B29" s="8"/>
      <c r="C29" s="8"/>
      <c r="D29" s="8"/>
      <c r="E29" s="8">
        <v>7211</v>
      </c>
      <c r="F29" s="31" t="s">
        <v>30</v>
      </c>
      <c r="G29" s="81"/>
      <c r="H29" s="81"/>
      <c r="I29" s="81"/>
      <c r="J29" s="86"/>
      <c r="K29" s="60"/>
      <c r="L29" s="60"/>
    </row>
    <row r="30" spans="2:12" s="44" customFormat="1" x14ac:dyDescent="0.3">
      <c r="B30" s="8"/>
      <c r="C30" s="8"/>
      <c r="D30" s="8"/>
      <c r="E30" s="8" t="s">
        <v>18</v>
      </c>
      <c r="F30" s="31"/>
      <c r="G30" s="81"/>
      <c r="H30" s="81"/>
      <c r="I30" s="81"/>
      <c r="J30" s="86"/>
      <c r="K30" s="60"/>
      <c r="L30" s="60"/>
    </row>
    <row r="31" spans="2:12" ht="15.75" customHeight="1" x14ac:dyDescent="0.3"/>
    <row r="32" spans="2:12" ht="15.75" customHeight="1" x14ac:dyDescent="0.3">
      <c r="B32" s="2"/>
      <c r="C32" s="2"/>
      <c r="D32" s="2"/>
      <c r="E32" s="2"/>
      <c r="F32" s="2"/>
      <c r="G32" s="2"/>
      <c r="H32" s="2"/>
      <c r="I32" s="2"/>
      <c r="J32" s="3"/>
      <c r="K32" s="3"/>
      <c r="L32" s="3"/>
    </row>
    <row r="33" spans="2:12" ht="26.4" x14ac:dyDescent="0.3">
      <c r="B33" s="258" t="s">
        <v>7</v>
      </c>
      <c r="C33" s="259"/>
      <c r="D33" s="259"/>
      <c r="E33" s="259"/>
      <c r="F33" s="260"/>
      <c r="G33" s="26" t="s">
        <v>191</v>
      </c>
      <c r="H33" s="1" t="s">
        <v>161</v>
      </c>
      <c r="I33" s="1" t="s">
        <v>162</v>
      </c>
      <c r="J33" s="26" t="s">
        <v>190</v>
      </c>
      <c r="K33" s="39" t="s">
        <v>19</v>
      </c>
      <c r="L33" s="39" t="s">
        <v>52</v>
      </c>
    </row>
    <row r="34" spans="2:12" ht="12.75" customHeight="1" x14ac:dyDescent="0.3">
      <c r="B34" s="258">
        <v>1</v>
      </c>
      <c r="C34" s="259"/>
      <c r="D34" s="259"/>
      <c r="E34" s="259"/>
      <c r="F34" s="260"/>
      <c r="G34" s="39">
        <v>2</v>
      </c>
      <c r="H34" s="39">
        <v>3</v>
      </c>
      <c r="I34" s="39">
        <v>4</v>
      </c>
      <c r="J34" s="39">
        <v>5</v>
      </c>
      <c r="K34" s="39" t="s">
        <v>21</v>
      </c>
      <c r="L34" s="39" t="s">
        <v>140</v>
      </c>
    </row>
    <row r="35" spans="2:12" ht="25.5" customHeight="1" x14ac:dyDescent="0.3">
      <c r="B35" s="68"/>
      <c r="C35" s="68"/>
      <c r="D35" s="68"/>
      <c r="E35" s="68"/>
      <c r="F35" s="68" t="s">
        <v>8</v>
      </c>
      <c r="G35" s="77">
        <f>G36+G73</f>
        <v>75171.28</v>
      </c>
      <c r="H35" s="77">
        <f>H36+H73</f>
        <v>108516.37</v>
      </c>
      <c r="I35" s="77">
        <f>I36+I73</f>
        <v>0</v>
      </c>
      <c r="J35" s="77">
        <f>J36+J73</f>
        <v>102583.45</v>
      </c>
      <c r="K35" s="109">
        <f t="shared" ref="K35:K41" si="7">J35/G35*100</f>
        <v>136.46628073913334</v>
      </c>
      <c r="L35" s="107">
        <f t="shared" ref="L35:L79" si="8">J35/H35*100</f>
        <v>94.532695850404878</v>
      </c>
    </row>
    <row r="36" spans="2:12" ht="25.5" customHeight="1" x14ac:dyDescent="0.3">
      <c r="B36" s="42">
        <v>3</v>
      </c>
      <c r="C36" s="42"/>
      <c r="D36" s="42"/>
      <c r="E36" s="42"/>
      <c r="F36" s="42" t="s">
        <v>4</v>
      </c>
      <c r="G36" s="78">
        <f>G37+G44+G69</f>
        <v>72975.78</v>
      </c>
      <c r="H36" s="78">
        <f>H37+H44+H69</f>
        <v>104451</v>
      </c>
      <c r="I36" s="78">
        <f>I37+I44+I69</f>
        <v>0</v>
      </c>
      <c r="J36" s="78">
        <f>J37+J44+J69</f>
        <v>101587.58</v>
      </c>
      <c r="K36" s="58">
        <f t="shared" si="7"/>
        <v>139.20725479056202</v>
      </c>
      <c r="L36" s="102">
        <f t="shared" si="8"/>
        <v>97.258599726187398</v>
      </c>
    </row>
    <row r="37" spans="2:12" ht="22.5" customHeight="1" x14ac:dyDescent="0.3">
      <c r="B37" s="43"/>
      <c r="C37" s="45">
        <v>31</v>
      </c>
      <c r="D37" s="45"/>
      <c r="E37" s="45"/>
      <c r="F37" s="72" t="s">
        <v>5</v>
      </c>
      <c r="G37" s="79">
        <f>G38+G40+G42</f>
        <v>61848.67</v>
      </c>
      <c r="H37" s="79">
        <f>H38+H40+H42</f>
        <v>89837</v>
      </c>
      <c r="I37" s="79">
        <f>I38+I40+I42</f>
        <v>0</v>
      </c>
      <c r="J37" s="79">
        <f>J38+J40+J42</f>
        <v>89835.49</v>
      </c>
      <c r="K37" s="59">
        <f t="shared" si="7"/>
        <v>145.25047992139525</v>
      </c>
      <c r="L37" s="103">
        <f t="shared" si="8"/>
        <v>99.99831917806695</v>
      </c>
    </row>
    <row r="38" spans="2:12" x14ac:dyDescent="0.3">
      <c r="B38" s="49"/>
      <c r="C38" s="49"/>
      <c r="D38" s="49">
        <v>311</v>
      </c>
      <c r="E38" s="49"/>
      <c r="F38" s="50" t="s">
        <v>31</v>
      </c>
      <c r="G38" s="80">
        <f>G39</f>
        <v>50431.79</v>
      </c>
      <c r="H38" s="80">
        <f>H39</f>
        <v>73500</v>
      </c>
      <c r="I38" s="80">
        <f>I39</f>
        <v>0</v>
      </c>
      <c r="J38" s="80">
        <f>J39</f>
        <v>73499.48</v>
      </c>
      <c r="K38" s="97">
        <f t="shared" si="7"/>
        <v>145.74037526726693</v>
      </c>
      <c r="L38" s="108">
        <f t="shared" si="8"/>
        <v>99.999292517006793</v>
      </c>
    </row>
    <row r="39" spans="2:12" x14ac:dyDescent="0.3">
      <c r="B39" s="8"/>
      <c r="C39" s="8"/>
      <c r="D39" s="8"/>
      <c r="E39" s="8">
        <v>3111</v>
      </c>
      <c r="F39" s="8" t="s">
        <v>130</v>
      </c>
      <c r="G39" s="81">
        <v>50431.79</v>
      </c>
      <c r="H39" s="81">
        <v>73500</v>
      </c>
      <c r="I39" s="81"/>
      <c r="J39" s="81">
        <v>73499.48</v>
      </c>
      <c r="K39" s="98">
        <f t="shared" si="7"/>
        <v>145.74037526726693</v>
      </c>
      <c r="L39" s="104">
        <f t="shared" si="8"/>
        <v>99.999292517006793</v>
      </c>
    </row>
    <row r="40" spans="2:12" x14ac:dyDescent="0.3">
      <c r="B40" s="49"/>
      <c r="C40" s="49"/>
      <c r="D40" s="49">
        <v>312</v>
      </c>
      <c r="E40" s="49"/>
      <c r="F40" s="50" t="s">
        <v>73</v>
      </c>
      <c r="G40" s="80">
        <f>G41</f>
        <v>5258.52</v>
      </c>
      <c r="H40" s="80">
        <f>H41</f>
        <v>7359</v>
      </c>
      <c r="I40" s="80">
        <f>I41</f>
        <v>0</v>
      </c>
      <c r="J40" s="80">
        <f>J41</f>
        <v>7358.52</v>
      </c>
      <c r="K40" s="97">
        <f t="shared" si="7"/>
        <v>139.93519089021245</v>
      </c>
      <c r="L40" s="108">
        <f t="shared" si="8"/>
        <v>99.993477374643305</v>
      </c>
    </row>
    <row r="41" spans="2:12" x14ac:dyDescent="0.3">
      <c r="B41" s="8"/>
      <c r="C41" s="8"/>
      <c r="D41" s="8"/>
      <c r="E41" s="8">
        <v>3121</v>
      </c>
      <c r="F41" s="8" t="s">
        <v>131</v>
      </c>
      <c r="G41" s="81">
        <v>5258.52</v>
      </c>
      <c r="H41" s="81">
        <v>7359</v>
      </c>
      <c r="I41" s="81"/>
      <c r="J41" s="81">
        <v>7358.52</v>
      </c>
      <c r="K41" s="98">
        <f t="shared" si="7"/>
        <v>139.93519089021245</v>
      </c>
      <c r="L41" s="104">
        <f t="shared" si="8"/>
        <v>99.993477374643305</v>
      </c>
    </row>
    <row r="42" spans="2:12" x14ac:dyDescent="0.3">
      <c r="B42" s="49"/>
      <c r="C42" s="49"/>
      <c r="D42" s="49">
        <v>313</v>
      </c>
      <c r="E42" s="49"/>
      <c r="F42" s="50" t="s">
        <v>74</v>
      </c>
      <c r="G42" s="80">
        <f>G43</f>
        <v>6158.36</v>
      </c>
      <c r="H42" s="80">
        <f>H43</f>
        <v>8978</v>
      </c>
      <c r="I42" s="80">
        <f>I43</f>
        <v>0</v>
      </c>
      <c r="J42" s="80">
        <f>J43</f>
        <v>8977.49</v>
      </c>
      <c r="K42" s="97">
        <f>J42/G42*100</f>
        <v>145.77728486155405</v>
      </c>
      <c r="L42" s="108">
        <f t="shared" si="8"/>
        <v>99.99431944753843</v>
      </c>
    </row>
    <row r="43" spans="2:12" x14ac:dyDescent="0.3">
      <c r="B43" s="8"/>
      <c r="C43" s="8"/>
      <c r="D43" s="8"/>
      <c r="E43" s="8">
        <v>3132</v>
      </c>
      <c r="F43" s="8" t="s">
        <v>75</v>
      </c>
      <c r="G43" s="81">
        <v>6158.36</v>
      </c>
      <c r="H43" s="81">
        <v>8978</v>
      </c>
      <c r="I43" s="81"/>
      <c r="J43" s="81">
        <v>8977.49</v>
      </c>
      <c r="K43" s="98">
        <f>J43/G43*100</f>
        <v>145.77728486155405</v>
      </c>
      <c r="L43" s="104">
        <f t="shared" si="8"/>
        <v>99.99431944753843</v>
      </c>
    </row>
    <row r="44" spans="2:12" ht="21.75" customHeight="1" x14ac:dyDescent="0.3">
      <c r="B44" s="46"/>
      <c r="C44" s="46">
        <v>32</v>
      </c>
      <c r="D44" s="47"/>
      <c r="E44" s="47"/>
      <c r="F44" s="55" t="s">
        <v>15</v>
      </c>
      <c r="G44" s="82">
        <f>G45+G50+G55+G64</f>
        <v>10836.58</v>
      </c>
      <c r="H44" s="79">
        <f>H45+H50+H55+H64</f>
        <v>14240</v>
      </c>
      <c r="I44" s="79">
        <f>I45+I50+I55+I64</f>
        <v>0</v>
      </c>
      <c r="J44" s="82">
        <f>J45+J50+J55+J64</f>
        <v>11209.439999999999</v>
      </c>
      <c r="K44" s="59">
        <f>J44/G44*100</f>
        <v>103.44075344804355</v>
      </c>
      <c r="L44" s="103">
        <f t="shared" si="8"/>
        <v>78.717977528089875</v>
      </c>
    </row>
    <row r="45" spans="2:12" x14ac:dyDescent="0.3">
      <c r="B45" s="49"/>
      <c r="C45" s="49"/>
      <c r="D45" s="49">
        <v>321</v>
      </c>
      <c r="E45" s="49"/>
      <c r="F45" s="50" t="s">
        <v>32</v>
      </c>
      <c r="G45" s="83">
        <f>SUM(G46:G49)</f>
        <v>3512.82</v>
      </c>
      <c r="H45" s="80">
        <f>SUM(H46:H49)</f>
        <v>4076</v>
      </c>
      <c r="I45" s="80">
        <f>SUM(I46:I49)</f>
        <v>0</v>
      </c>
      <c r="J45" s="83">
        <f>SUM(J46:J49)</f>
        <v>3688.94</v>
      </c>
      <c r="K45" s="97">
        <f>J45/G45*100</f>
        <v>105.01363576841398</v>
      </c>
      <c r="L45" s="108">
        <f t="shared" si="8"/>
        <v>90.503925417075564</v>
      </c>
    </row>
    <row r="46" spans="2:12" x14ac:dyDescent="0.3">
      <c r="B46" s="8"/>
      <c r="C46" s="25"/>
      <c r="D46" s="8"/>
      <c r="E46" s="8">
        <v>3211</v>
      </c>
      <c r="F46" s="31" t="s">
        <v>116</v>
      </c>
      <c r="G46" s="84">
        <v>824.67</v>
      </c>
      <c r="H46" s="81">
        <v>517</v>
      </c>
      <c r="I46" s="81"/>
      <c r="J46" s="84">
        <v>435.9</v>
      </c>
      <c r="K46" s="98">
        <f>J46/G46*100</f>
        <v>52.857506639019249</v>
      </c>
      <c r="L46" s="104">
        <f t="shared" si="8"/>
        <v>84.313346228239837</v>
      </c>
    </row>
    <row r="47" spans="2:12" x14ac:dyDescent="0.3">
      <c r="B47" s="8"/>
      <c r="C47" s="25"/>
      <c r="D47" s="8"/>
      <c r="E47" s="8">
        <v>3212</v>
      </c>
      <c r="F47" s="144" t="s">
        <v>117</v>
      </c>
      <c r="G47" s="84">
        <v>2688.15</v>
      </c>
      <c r="H47" s="81">
        <v>2566</v>
      </c>
      <c r="I47" s="81"/>
      <c r="J47" s="84">
        <v>2516.94</v>
      </c>
      <c r="K47" s="98">
        <f t="shared" ref="K47:K57" si="9">J47/G47*100</f>
        <v>93.630935773673343</v>
      </c>
      <c r="L47" s="104">
        <f t="shared" si="8"/>
        <v>98.088074824629786</v>
      </c>
    </row>
    <row r="48" spans="2:12" x14ac:dyDescent="0.3">
      <c r="B48" s="8"/>
      <c r="C48" s="25"/>
      <c r="D48" s="8"/>
      <c r="E48" s="8">
        <v>3213</v>
      </c>
      <c r="F48" s="144" t="s">
        <v>132</v>
      </c>
      <c r="G48" s="84">
        <v>0</v>
      </c>
      <c r="H48" s="81">
        <v>0</v>
      </c>
      <c r="I48" s="81"/>
      <c r="J48" s="84"/>
      <c r="K48" s="98"/>
      <c r="L48" s="104" t="e">
        <f t="shared" si="8"/>
        <v>#DIV/0!</v>
      </c>
    </row>
    <row r="49" spans="2:12" x14ac:dyDescent="0.3">
      <c r="B49" s="8"/>
      <c r="C49" s="25"/>
      <c r="D49" s="8"/>
      <c r="E49" s="8">
        <v>3214</v>
      </c>
      <c r="F49" s="144" t="s">
        <v>133</v>
      </c>
      <c r="G49" s="84">
        <v>0</v>
      </c>
      <c r="H49" s="81">
        <v>993</v>
      </c>
      <c r="I49" s="81"/>
      <c r="J49" s="84">
        <v>736.1</v>
      </c>
      <c r="K49" s="98"/>
      <c r="L49" s="104">
        <f t="shared" si="8"/>
        <v>74.128902316213498</v>
      </c>
    </row>
    <row r="50" spans="2:12" x14ac:dyDescent="0.3">
      <c r="B50" s="49"/>
      <c r="C50" s="50"/>
      <c r="D50" s="49">
        <v>322</v>
      </c>
      <c r="E50" s="49"/>
      <c r="F50" s="73" t="s">
        <v>76</v>
      </c>
      <c r="G50" s="83">
        <f>SUM(G51:G54)</f>
        <v>1785.8100000000002</v>
      </c>
      <c r="H50" s="80">
        <f>SUM(H51:H54)</f>
        <v>2522</v>
      </c>
      <c r="I50" s="80">
        <f>SUM(I51:I54)</f>
        <v>0</v>
      </c>
      <c r="J50" s="83">
        <f>SUM(J51:J54)</f>
        <v>1606.61</v>
      </c>
      <c r="K50" s="97">
        <f t="shared" si="9"/>
        <v>89.965337857890802</v>
      </c>
      <c r="L50" s="108">
        <f t="shared" si="8"/>
        <v>63.703806502775571</v>
      </c>
    </row>
    <row r="51" spans="2:12" x14ac:dyDescent="0.3">
      <c r="B51" s="8"/>
      <c r="C51" s="25"/>
      <c r="D51" s="8"/>
      <c r="E51" s="8">
        <v>3221</v>
      </c>
      <c r="F51" s="31" t="s">
        <v>119</v>
      </c>
      <c r="G51" s="84">
        <v>170.75</v>
      </c>
      <c r="H51" s="81">
        <v>772</v>
      </c>
      <c r="I51" s="81"/>
      <c r="J51" s="84">
        <v>315.44</v>
      </c>
      <c r="K51" s="98"/>
      <c r="L51" s="104">
        <f t="shared" si="8"/>
        <v>40.860103626943008</v>
      </c>
    </row>
    <row r="52" spans="2:12" x14ac:dyDescent="0.3">
      <c r="B52" s="8"/>
      <c r="C52" s="25"/>
      <c r="D52" s="8"/>
      <c r="E52" s="8">
        <v>3223</v>
      </c>
      <c r="F52" s="31" t="s">
        <v>120</v>
      </c>
      <c r="G52" s="84">
        <v>1598.18</v>
      </c>
      <c r="H52" s="81">
        <v>1450</v>
      </c>
      <c r="I52" s="81"/>
      <c r="J52" s="84">
        <v>1274.31</v>
      </c>
      <c r="K52" s="98">
        <f t="shared" si="9"/>
        <v>79.735073646272625</v>
      </c>
      <c r="L52" s="104">
        <f t="shared" si="8"/>
        <v>87.883448275862065</v>
      </c>
    </row>
    <row r="53" spans="2:12" x14ac:dyDescent="0.3">
      <c r="B53" s="8"/>
      <c r="C53" s="25"/>
      <c r="D53" s="8"/>
      <c r="E53" s="8">
        <v>3224</v>
      </c>
      <c r="F53" s="31" t="s">
        <v>167</v>
      </c>
      <c r="G53" s="84"/>
      <c r="H53" s="81"/>
      <c r="I53" s="81"/>
      <c r="J53" s="84">
        <v>0</v>
      </c>
      <c r="K53" s="98"/>
      <c r="L53" s="104"/>
    </row>
    <row r="54" spans="2:12" x14ac:dyDescent="0.3">
      <c r="B54" s="8"/>
      <c r="C54" s="25"/>
      <c r="D54" s="8"/>
      <c r="E54" s="8">
        <v>3225</v>
      </c>
      <c r="F54" s="31" t="s">
        <v>142</v>
      </c>
      <c r="G54" s="84">
        <v>16.88</v>
      </c>
      <c r="H54" s="81">
        <v>300</v>
      </c>
      <c r="I54" s="81"/>
      <c r="J54" s="84">
        <v>16.86</v>
      </c>
      <c r="K54" s="98"/>
      <c r="L54" s="104">
        <f t="shared" si="8"/>
        <v>5.62</v>
      </c>
    </row>
    <row r="55" spans="2:12" x14ac:dyDescent="0.3">
      <c r="B55" s="49"/>
      <c r="C55" s="50"/>
      <c r="D55" s="49">
        <v>323</v>
      </c>
      <c r="E55" s="49"/>
      <c r="F55" s="73" t="s">
        <v>77</v>
      </c>
      <c r="G55" s="83">
        <f>SUM(G56:G63)</f>
        <v>4520.4400000000005</v>
      </c>
      <c r="H55" s="80">
        <f>SUM(H56:H63)</f>
        <v>6542</v>
      </c>
      <c r="I55" s="80">
        <f>SUM(I56:I63)</f>
        <v>0</v>
      </c>
      <c r="J55" s="83">
        <f>SUM(J56:J63)</f>
        <v>4872.2099999999991</v>
      </c>
      <c r="K55" s="97">
        <f t="shared" si="9"/>
        <v>107.78176460698512</v>
      </c>
      <c r="L55" s="108">
        <f t="shared" si="8"/>
        <v>74.475848364414546</v>
      </c>
    </row>
    <row r="56" spans="2:12" x14ac:dyDescent="0.3">
      <c r="B56" s="8"/>
      <c r="C56" s="25"/>
      <c r="D56" s="8"/>
      <c r="E56" s="8">
        <v>3231</v>
      </c>
      <c r="F56" s="31" t="s">
        <v>121</v>
      </c>
      <c r="G56" s="84">
        <v>1067.8900000000001</v>
      </c>
      <c r="H56" s="81">
        <v>1259</v>
      </c>
      <c r="I56" s="81"/>
      <c r="J56" s="84">
        <v>1331.6</v>
      </c>
      <c r="K56" s="98">
        <f t="shared" si="9"/>
        <v>124.69449100562791</v>
      </c>
      <c r="L56" s="104">
        <f t="shared" si="8"/>
        <v>105.76648133439237</v>
      </c>
    </row>
    <row r="57" spans="2:12" x14ac:dyDescent="0.3">
      <c r="B57" s="8"/>
      <c r="C57" s="25"/>
      <c r="D57" s="8"/>
      <c r="E57" s="8">
        <v>3232</v>
      </c>
      <c r="F57" s="31" t="s">
        <v>134</v>
      </c>
      <c r="G57" s="84">
        <v>645.66999999999996</v>
      </c>
      <c r="H57" s="81">
        <v>1089</v>
      </c>
      <c r="I57" s="81"/>
      <c r="J57" s="84">
        <v>1019.13</v>
      </c>
      <c r="K57" s="98">
        <f t="shared" si="9"/>
        <v>157.84069261387395</v>
      </c>
      <c r="L57" s="104">
        <f t="shared" si="8"/>
        <v>93.584022038567497</v>
      </c>
    </row>
    <row r="58" spans="2:12" x14ac:dyDescent="0.3">
      <c r="B58" s="8"/>
      <c r="C58" s="25"/>
      <c r="D58" s="8"/>
      <c r="E58" s="8">
        <v>3233</v>
      </c>
      <c r="F58" s="31" t="s">
        <v>123</v>
      </c>
      <c r="G58" s="84">
        <v>0</v>
      </c>
      <c r="H58" s="81">
        <v>35</v>
      </c>
      <c r="I58" s="81"/>
      <c r="J58" s="84"/>
      <c r="K58" s="98">
        <v>0</v>
      </c>
      <c r="L58" s="104"/>
    </row>
    <row r="59" spans="2:12" x14ac:dyDescent="0.3">
      <c r="B59" s="8"/>
      <c r="C59" s="25"/>
      <c r="D59" s="8"/>
      <c r="E59" s="8">
        <v>3235</v>
      </c>
      <c r="F59" s="31" t="s">
        <v>164</v>
      </c>
      <c r="G59" s="84">
        <v>388.2</v>
      </c>
      <c r="H59" s="81">
        <v>932</v>
      </c>
      <c r="I59" s="81"/>
      <c r="J59" s="84">
        <v>931.68</v>
      </c>
      <c r="K59" s="98"/>
      <c r="L59" s="104"/>
    </row>
    <row r="60" spans="2:12" x14ac:dyDescent="0.3">
      <c r="B60" s="8"/>
      <c r="C60" s="25"/>
      <c r="D60" s="8"/>
      <c r="E60" s="8">
        <v>3236</v>
      </c>
      <c r="F60" s="31" t="s">
        <v>163</v>
      </c>
      <c r="G60" s="84">
        <v>620</v>
      </c>
      <c r="H60" s="81">
        <v>850</v>
      </c>
      <c r="I60" s="81"/>
      <c r="J60" s="84"/>
      <c r="K60" s="98"/>
      <c r="L60" s="104">
        <f t="shared" si="8"/>
        <v>0</v>
      </c>
    </row>
    <row r="61" spans="2:12" x14ac:dyDescent="0.3">
      <c r="B61" s="8"/>
      <c r="C61" s="25"/>
      <c r="D61" s="8"/>
      <c r="E61" s="8">
        <v>3237</v>
      </c>
      <c r="F61" s="31" t="s">
        <v>124</v>
      </c>
      <c r="G61" s="84">
        <v>1623.17</v>
      </c>
      <c r="H61" s="81">
        <v>1791</v>
      </c>
      <c r="I61" s="81"/>
      <c r="J61" s="84">
        <v>1404.32</v>
      </c>
      <c r="K61" s="98">
        <v>0</v>
      </c>
      <c r="L61" s="104">
        <f t="shared" si="8"/>
        <v>78.409826912339469</v>
      </c>
    </row>
    <row r="62" spans="2:12" x14ac:dyDescent="0.3">
      <c r="B62" s="8"/>
      <c r="C62" s="25"/>
      <c r="D62" s="8"/>
      <c r="E62" s="8">
        <v>3238</v>
      </c>
      <c r="F62" s="31" t="s">
        <v>141</v>
      </c>
      <c r="G62" s="84">
        <v>0</v>
      </c>
      <c r="H62" s="81">
        <v>400</v>
      </c>
      <c r="I62" s="81"/>
      <c r="J62" s="84"/>
      <c r="K62" s="98"/>
      <c r="L62" s="104">
        <f t="shared" si="8"/>
        <v>0</v>
      </c>
    </row>
    <row r="63" spans="2:12" x14ac:dyDescent="0.3">
      <c r="B63" s="8"/>
      <c r="C63" s="25"/>
      <c r="D63" s="8"/>
      <c r="E63" s="8">
        <v>3239</v>
      </c>
      <c r="F63" s="31" t="s">
        <v>125</v>
      </c>
      <c r="G63" s="84">
        <v>175.51</v>
      </c>
      <c r="H63" s="81">
        <v>186</v>
      </c>
      <c r="I63" s="81"/>
      <c r="J63" s="84">
        <v>185.48</v>
      </c>
      <c r="K63" s="98">
        <v>0</v>
      </c>
      <c r="L63" s="104">
        <f t="shared" si="8"/>
        <v>99.72043010752688</v>
      </c>
    </row>
    <row r="64" spans="2:12" x14ac:dyDescent="0.3">
      <c r="B64" s="49"/>
      <c r="C64" s="50"/>
      <c r="D64" s="49">
        <v>329</v>
      </c>
      <c r="E64" s="49"/>
      <c r="F64" s="73" t="s">
        <v>78</v>
      </c>
      <c r="G64" s="83">
        <f>SUM(G65:G68)</f>
        <v>1017.51</v>
      </c>
      <c r="H64" s="80">
        <f>SUM(H65:H68)</f>
        <v>1100</v>
      </c>
      <c r="I64" s="80">
        <f>SUM(I65:I68)</f>
        <v>0</v>
      </c>
      <c r="J64" s="83">
        <f>SUM(J65:J68)</f>
        <v>1041.6799999999998</v>
      </c>
      <c r="K64" s="97">
        <f>J64/G64*100</f>
        <v>102.37540662991024</v>
      </c>
      <c r="L64" s="108">
        <f t="shared" si="8"/>
        <v>94.698181818181808</v>
      </c>
    </row>
    <row r="65" spans="2:12" x14ac:dyDescent="0.3">
      <c r="B65" s="8"/>
      <c r="C65" s="25"/>
      <c r="D65" s="8"/>
      <c r="E65" s="71">
        <v>3291</v>
      </c>
      <c r="F65" s="31" t="s">
        <v>135</v>
      </c>
      <c r="G65" s="84">
        <v>257.55</v>
      </c>
      <c r="H65" s="81">
        <v>185</v>
      </c>
      <c r="I65" s="81"/>
      <c r="J65" s="84">
        <v>257.52999999999997</v>
      </c>
      <c r="K65" s="98">
        <v>0</v>
      </c>
      <c r="L65" s="104">
        <f t="shared" si="8"/>
        <v>139.20540540540537</v>
      </c>
    </row>
    <row r="66" spans="2:12" x14ac:dyDescent="0.3">
      <c r="B66" s="8"/>
      <c r="C66" s="25"/>
      <c r="D66" s="9"/>
      <c r="E66" s="71">
        <v>3292</v>
      </c>
      <c r="F66" s="8" t="s">
        <v>126</v>
      </c>
      <c r="G66" s="84">
        <v>758.46</v>
      </c>
      <c r="H66" s="81">
        <v>783</v>
      </c>
      <c r="I66" s="81"/>
      <c r="J66" s="84">
        <v>782.65</v>
      </c>
      <c r="K66" s="98">
        <v>0</v>
      </c>
      <c r="L66" s="104">
        <f t="shared" si="8"/>
        <v>99.955300127713926</v>
      </c>
    </row>
    <row r="67" spans="2:12" x14ac:dyDescent="0.3">
      <c r="B67" s="8"/>
      <c r="C67" s="25"/>
      <c r="D67" s="9"/>
      <c r="E67" s="71">
        <v>3294</v>
      </c>
      <c r="F67" s="8" t="s">
        <v>136</v>
      </c>
      <c r="G67" s="84">
        <v>1.5</v>
      </c>
      <c r="H67" s="81">
        <v>2</v>
      </c>
      <c r="I67" s="81"/>
      <c r="J67" s="84">
        <v>1.5</v>
      </c>
      <c r="K67" s="98">
        <f>J67/G67*100</f>
        <v>100</v>
      </c>
      <c r="L67" s="104">
        <f t="shared" si="8"/>
        <v>75</v>
      </c>
    </row>
    <row r="68" spans="2:12" x14ac:dyDescent="0.3">
      <c r="B68" s="8"/>
      <c r="C68" s="8"/>
      <c r="D68" s="9"/>
      <c r="E68" s="71">
        <v>3295</v>
      </c>
      <c r="F68" s="8" t="s">
        <v>127</v>
      </c>
      <c r="G68" s="84">
        <v>0</v>
      </c>
      <c r="H68" s="81">
        <v>130</v>
      </c>
      <c r="I68" s="81"/>
      <c r="J68" s="84"/>
      <c r="K68" s="98">
        <v>0</v>
      </c>
      <c r="L68" s="104">
        <f t="shared" si="8"/>
        <v>0</v>
      </c>
    </row>
    <row r="69" spans="2:12" ht="22.5" customHeight="1" x14ac:dyDescent="0.3">
      <c r="B69" s="46"/>
      <c r="C69" s="46">
        <v>34</v>
      </c>
      <c r="D69" s="47"/>
      <c r="E69" s="75"/>
      <c r="F69" s="55" t="s">
        <v>79</v>
      </c>
      <c r="G69" s="79">
        <f t="shared" ref="G69:J69" si="10">G70</f>
        <v>290.52999999999997</v>
      </c>
      <c r="H69" s="79">
        <f t="shared" si="10"/>
        <v>374</v>
      </c>
      <c r="I69" s="79">
        <f t="shared" si="10"/>
        <v>0</v>
      </c>
      <c r="J69" s="82">
        <f t="shared" si="10"/>
        <v>542.65</v>
      </c>
      <c r="K69" s="59">
        <f>J69/G69*100</f>
        <v>186.77933432003582</v>
      </c>
      <c r="L69" s="103">
        <f t="shared" si="8"/>
        <v>145.09358288770053</v>
      </c>
    </row>
    <row r="70" spans="2:12" x14ac:dyDescent="0.3">
      <c r="B70" s="49"/>
      <c r="C70" s="49"/>
      <c r="D70" s="51">
        <v>343</v>
      </c>
      <c r="E70" s="74"/>
      <c r="F70" s="50" t="s">
        <v>80</v>
      </c>
      <c r="G70" s="80">
        <f>G71+G72</f>
        <v>290.52999999999997</v>
      </c>
      <c r="H70" s="80">
        <f>H71+H72</f>
        <v>374</v>
      </c>
      <c r="I70" s="80">
        <f>I71+I72</f>
        <v>0</v>
      </c>
      <c r="J70" s="80">
        <f>J71+J72</f>
        <v>542.65</v>
      </c>
      <c r="K70" s="97">
        <f>J70/G70*100</f>
        <v>186.77933432003582</v>
      </c>
      <c r="L70" s="108">
        <f t="shared" si="8"/>
        <v>145.09358288770053</v>
      </c>
    </row>
    <row r="71" spans="2:12" x14ac:dyDescent="0.3">
      <c r="B71" s="8"/>
      <c r="C71" s="8"/>
      <c r="D71" s="9"/>
      <c r="E71" s="71">
        <v>3431</v>
      </c>
      <c r="F71" s="8" t="s">
        <v>128</v>
      </c>
      <c r="G71" s="81">
        <v>290.38</v>
      </c>
      <c r="H71" s="81">
        <v>374</v>
      </c>
      <c r="I71" s="81"/>
      <c r="J71" s="84">
        <v>542.65</v>
      </c>
      <c r="K71" s="98">
        <f>J71/G71*100</f>
        <v>186.87581789379433</v>
      </c>
      <c r="L71" s="104">
        <f t="shared" ref="L71" si="11">J71/H71*100</f>
        <v>145.09358288770053</v>
      </c>
    </row>
    <row r="72" spans="2:12" x14ac:dyDescent="0.3">
      <c r="B72" s="8"/>
      <c r="C72" s="8"/>
      <c r="D72" s="9"/>
      <c r="E72" s="71">
        <v>3432</v>
      </c>
      <c r="F72" s="8" t="s">
        <v>199</v>
      </c>
      <c r="G72" s="81">
        <v>0.15</v>
      </c>
      <c r="H72" s="81">
        <v>0</v>
      </c>
      <c r="I72" s="81"/>
      <c r="J72" s="84">
        <v>0</v>
      </c>
      <c r="K72" s="98">
        <f>J72/G72*100</f>
        <v>0</v>
      </c>
      <c r="L72" s="104" t="e">
        <f t="shared" si="8"/>
        <v>#DIV/0!</v>
      </c>
    </row>
    <row r="73" spans="2:12" ht="27" customHeight="1" x14ac:dyDescent="0.3">
      <c r="B73" s="69">
        <v>4</v>
      </c>
      <c r="C73" s="69"/>
      <c r="D73" s="69"/>
      <c r="E73" s="69"/>
      <c r="F73" s="70" t="s">
        <v>6</v>
      </c>
      <c r="G73" s="78">
        <f>G77</f>
        <v>2195.5</v>
      </c>
      <c r="H73" s="78">
        <f>H74+H77</f>
        <v>4065.37</v>
      </c>
      <c r="I73" s="78">
        <f>I77</f>
        <v>0</v>
      </c>
      <c r="J73" s="85">
        <f>J77</f>
        <v>995.87</v>
      </c>
      <c r="K73" s="58">
        <v>0</v>
      </c>
      <c r="L73" s="102">
        <f t="shared" si="8"/>
        <v>24.49641730027033</v>
      </c>
    </row>
    <row r="74" spans="2:12" ht="23.25" customHeight="1" x14ac:dyDescent="0.3">
      <c r="B74" s="45"/>
      <c r="C74" s="45">
        <v>41</v>
      </c>
      <c r="D74" s="45"/>
      <c r="E74" s="45"/>
      <c r="F74" s="76" t="s">
        <v>81</v>
      </c>
      <c r="G74" s="82">
        <f t="shared" ref="G74:J75" si="12">G75</f>
        <v>1000</v>
      </c>
      <c r="H74" s="79">
        <f t="shared" si="12"/>
        <v>0</v>
      </c>
      <c r="I74" s="79">
        <f t="shared" si="12"/>
        <v>0</v>
      </c>
      <c r="J74" s="82">
        <f t="shared" si="12"/>
        <v>0</v>
      </c>
      <c r="K74" s="59">
        <v>0</v>
      </c>
      <c r="L74" s="103" t="e">
        <f t="shared" ref="L74:L76" si="13">J74/H74*100</f>
        <v>#DIV/0!</v>
      </c>
    </row>
    <row r="75" spans="2:12" ht="18.75" customHeight="1" x14ac:dyDescent="0.3">
      <c r="B75" s="52"/>
      <c r="C75" s="52"/>
      <c r="D75" s="49">
        <v>412</v>
      </c>
      <c r="E75" s="49"/>
      <c r="F75" s="49" t="s">
        <v>165</v>
      </c>
      <c r="G75" s="83">
        <f t="shared" si="12"/>
        <v>1000</v>
      </c>
      <c r="H75" s="80">
        <f t="shared" si="12"/>
        <v>0</v>
      </c>
      <c r="I75" s="80">
        <f t="shared" si="12"/>
        <v>0</v>
      </c>
      <c r="J75" s="83">
        <f t="shared" si="12"/>
        <v>0</v>
      </c>
      <c r="K75" s="97">
        <v>0</v>
      </c>
      <c r="L75" s="108" t="e">
        <f t="shared" si="13"/>
        <v>#DIV/0!</v>
      </c>
    </row>
    <row r="76" spans="2:12" ht="21" customHeight="1" x14ac:dyDescent="0.3">
      <c r="B76" s="11"/>
      <c r="C76" s="11"/>
      <c r="D76" s="8"/>
      <c r="E76" s="8">
        <v>4123</v>
      </c>
      <c r="F76" s="8" t="s">
        <v>166</v>
      </c>
      <c r="G76" s="84">
        <v>1000</v>
      </c>
      <c r="H76" s="81">
        <v>0</v>
      </c>
      <c r="I76" s="81"/>
      <c r="J76" s="84"/>
      <c r="K76" s="98">
        <v>0</v>
      </c>
      <c r="L76" s="104" t="e">
        <f t="shared" si="13"/>
        <v>#DIV/0!</v>
      </c>
    </row>
    <row r="77" spans="2:12" ht="23.25" customHeight="1" x14ac:dyDescent="0.3">
      <c r="B77" s="45"/>
      <c r="C77" s="45">
        <v>42</v>
      </c>
      <c r="D77" s="45"/>
      <c r="E77" s="45"/>
      <c r="F77" s="76" t="s">
        <v>81</v>
      </c>
      <c r="G77" s="82">
        <f t="shared" ref="G77:J78" si="14">G78</f>
        <v>2195.5</v>
      </c>
      <c r="H77" s="79">
        <f t="shared" si="14"/>
        <v>4065.37</v>
      </c>
      <c r="I77" s="79">
        <f t="shared" si="14"/>
        <v>0</v>
      </c>
      <c r="J77" s="82">
        <f t="shared" si="14"/>
        <v>995.87</v>
      </c>
      <c r="K77" s="59">
        <v>0</v>
      </c>
      <c r="L77" s="103">
        <f t="shared" si="8"/>
        <v>24.49641730027033</v>
      </c>
    </row>
    <row r="78" spans="2:12" x14ac:dyDescent="0.3">
      <c r="B78" s="52"/>
      <c r="C78" s="52"/>
      <c r="D78" s="49">
        <v>422</v>
      </c>
      <c r="E78" s="49"/>
      <c r="F78" s="49" t="s">
        <v>82</v>
      </c>
      <c r="G78" s="83">
        <f t="shared" si="14"/>
        <v>2195.5</v>
      </c>
      <c r="H78" s="80">
        <f t="shared" si="14"/>
        <v>4065.37</v>
      </c>
      <c r="I78" s="80">
        <f t="shared" si="14"/>
        <v>0</v>
      </c>
      <c r="J78" s="83">
        <f t="shared" si="14"/>
        <v>995.87</v>
      </c>
      <c r="K78" s="97">
        <v>0</v>
      </c>
      <c r="L78" s="108">
        <f t="shared" si="8"/>
        <v>24.49641730027033</v>
      </c>
    </row>
    <row r="79" spans="2:12" x14ac:dyDescent="0.3">
      <c r="B79" s="11"/>
      <c r="C79" s="11"/>
      <c r="D79" s="8"/>
      <c r="E79" s="8">
        <v>4221</v>
      </c>
      <c r="F79" s="8" t="s">
        <v>129</v>
      </c>
      <c r="G79" s="84">
        <v>2195.5</v>
      </c>
      <c r="H79" s="81">
        <v>4065.37</v>
      </c>
      <c r="I79" s="81"/>
      <c r="J79" s="84">
        <v>995.87</v>
      </c>
      <c r="K79" s="98">
        <v>0</v>
      </c>
      <c r="L79" s="104">
        <f t="shared" si="8"/>
        <v>24.49641730027033</v>
      </c>
    </row>
  </sheetData>
  <mergeCells count="9">
    <mergeCell ref="B34:F34"/>
    <mergeCell ref="B3:L3"/>
    <mergeCell ref="B5:L5"/>
    <mergeCell ref="B7:L7"/>
    <mergeCell ref="B1:F1"/>
    <mergeCell ref="B2:F2"/>
    <mergeCell ref="B9:F9"/>
    <mergeCell ref="B10:F10"/>
    <mergeCell ref="B33:F33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6"/>
  <sheetViews>
    <sheetView workbookViewId="0">
      <selection activeCell="F23" sqref="F23"/>
    </sheetView>
  </sheetViews>
  <sheetFormatPr defaultRowHeight="14.4" x14ac:dyDescent="0.3"/>
  <cols>
    <col min="2" max="2" width="37.6640625" customWidth="1"/>
    <col min="3" max="5" width="25.33203125" customWidth="1"/>
    <col min="6" max="6" width="25.33203125" style="149" customWidth="1"/>
    <col min="7" max="8" width="15.6640625" customWidth="1"/>
  </cols>
  <sheetData>
    <row r="1" spans="2:8" ht="15.6" x14ac:dyDescent="0.3">
      <c r="B1" s="229" t="s">
        <v>83</v>
      </c>
      <c r="C1" s="229"/>
    </row>
    <row r="2" spans="2:8" ht="15.6" x14ac:dyDescent="0.3">
      <c r="B2" s="229" t="s">
        <v>235</v>
      </c>
      <c r="C2" s="229"/>
    </row>
    <row r="3" spans="2:8" ht="17.399999999999999" x14ac:dyDescent="0.3">
      <c r="B3" s="2"/>
      <c r="C3" s="2"/>
      <c r="D3" s="2"/>
      <c r="E3" s="2"/>
      <c r="F3" s="214"/>
      <c r="G3" s="3"/>
      <c r="H3" s="3"/>
    </row>
    <row r="4" spans="2:8" ht="15.75" customHeight="1" x14ac:dyDescent="0.3">
      <c r="B4" s="232" t="s">
        <v>42</v>
      </c>
      <c r="C4" s="232"/>
      <c r="D4" s="232"/>
      <c r="E4" s="232"/>
      <c r="F4" s="232"/>
      <c r="G4" s="232"/>
      <c r="H4" s="232"/>
    </row>
    <row r="5" spans="2:8" ht="17.399999999999999" x14ac:dyDescent="0.3">
      <c r="B5" s="2"/>
      <c r="C5" s="2"/>
      <c r="D5" s="2"/>
      <c r="E5" s="2"/>
      <c r="F5" s="214"/>
      <c r="G5" s="3"/>
      <c r="H5" s="3" t="s">
        <v>90</v>
      </c>
    </row>
    <row r="6" spans="2:8" ht="26.4" x14ac:dyDescent="0.3">
      <c r="B6" s="39" t="s">
        <v>7</v>
      </c>
      <c r="C6" s="26" t="s">
        <v>191</v>
      </c>
      <c r="D6" s="1" t="s">
        <v>161</v>
      </c>
      <c r="E6" s="1" t="s">
        <v>162</v>
      </c>
      <c r="F6" s="26" t="s">
        <v>190</v>
      </c>
      <c r="G6" s="39" t="s">
        <v>19</v>
      </c>
      <c r="H6" s="39" t="s">
        <v>52</v>
      </c>
    </row>
    <row r="7" spans="2:8" x14ac:dyDescent="0.3">
      <c r="B7" s="39">
        <v>1</v>
      </c>
      <c r="C7" s="39">
        <v>2</v>
      </c>
      <c r="D7" s="39">
        <v>3</v>
      </c>
      <c r="E7" s="39">
        <v>4</v>
      </c>
      <c r="F7" s="215">
        <v>5</v>
      </c>
      <c r="G7" s="39" t="s">
        <v>21</v>
      </c>
      <c r="H7" s="39" t="s">
        <v>140</v>
      </c>
    </row>
    <row r="8" spans="2:8" x14ac:dyDescent="0.3">
      <c r="B8" s="42" t="s">
        <v>41</v>
      </c>
      <c r="C8" s="106">
        <f>C9+C11+C13+C17</f>
        <v>78809.5</v>
      </c>
      <c r="D8" s="106">
        <f>D9+D11+D13+D17</f>
        <v>105605.99</v>
      </c>
      <c r="E8" s="122">
        <f>E9+E13+E11+E17</f>
        <v>0</v>
      </c>
      <c r="F8" s="216">
        <f>F9+F11+F13+F17</f>
        <v>105798.74</v>
      </c>
      <c r="G8" s="61">
        <f>F8/C8*100</f>
        <v>134.24617590518909</v>
      </c>
      <c r="H8" s="61">
        <f>F8/D8*100</f>
        <v>100.18251805603073</v>
      </c>
    </row>
    <row r="9" spans="2:8" x14ac:dyDescent="0.3">
      <c r="B9" s="94" t="s">
        <v>39</v>
      </c>
      <c r="C9" s="119">
        <f>C10</f>
        <v>66364</v>
      </c>
      <c r="D9" s="119">
        <f>D10</f>
        <v>20432</v>
      </c>
      <c r="E9" s="119">
        <f>E10</f>
        <v>0</v>
      </c>
      <c r="F9" s="217">
        <f>F10</f>
        <v>20432</v>
      </c>
      <c r="G9" s="95">
        <f>F9/C9*100</f>
        <v>30.787776505334218</v>
      </c>
      <c r="H9" s="95">
        <f>F9/D9*100</f>
        <v>100</v>
      </c>
    </row>
    <row r="10" spans="2:8" x14ac:dyDescent="0.3">
      <c r="B10" s="34" t="s">
        <v>38</v>
      </c>
      <c r="C10" s="81">
        <v>66364</v>
      </c>
      <c r="D10" s="120">
        <v>20432</v>
      </c>
      <c r="E10" s="120">
        <v>0</v>
      </c>
      <c r="F10" s="218">
        <v>20432</v>
      </c>
      <c r="G10" s="96">
        <f>F10/C10*100</f>
        <v>30.787776505334218</v>
      </c>
      <c r="H10" s="96">
        <f>F10/D10*100</f>
        <v>100</v>
      </c>
    </row>
    <row r="11" spans="2:8" x14ac:dyDescent="0.3">
      <c r="B11" s="94" t="s">
        <v>36</v>
      </c>
      <c r="C11" s="119"/>
      <c r="D11" s="119"/>
      <c r="E11" s="123"/>
      <c r="F11" s="217"/>
      <c r="G11" s="95"/>
      <c r="H11" s="95"/>
    </row>
    <row r="12" spans="2:8" x14ac:dyDescent="0.3">
      <c r="B12" s="32" t="s">
        <v>35</v>
      </c>
      <c r="C12" s="120"/>
      <c r="D12" s="120"/>
      <c r="E12" s="124"/>
      <c r="F12" s="218"/>
      <c r="G12" s="96"/>
      <c r="H12" s="96"/>
    </row>
    <row r="13" spans="2:8" x14ac:dyDescent="0.3">
      <c r="B13" s="94" t="s">
        <v>34</v>
      </c>
      <c r="C13" s="119">
        <f>C14</f>
        <v>12445.5</v>
      </c>
      <c r="D13" s="119">
        <f>D14</f>
        <v>20173.990000000002</v>
      </c>
      <c r="E13" s="123">
        <f>E14</f>
        <v>0</v>
      </c>
      <c r="F13" s="217">
        <f>F14</f>
        <v>20366.740000000002</v>
      </c>
      <c r="G13" s="95">
        <f>F13/C13*100</f>
        <v>163.64742276324776</v>
      </c>
      <c r="H13" s="95">
        <f>F13/D13*100</f>
        <v>100.95543816567769</v>
      </c>
    </row>
    <row r="14" spans="2:8" x14ac:dyDescent="0.3">
      <c r="B14" s="32" t="s">
        <v>33</v>
      </c>
      <c r="C14" s="120">
        <v>12445.5</v>
      </c>
      <c r="D14" s="120">
        <v>20173.990000000002</v>
      </c>
      <c r="E14" s="124">
        <v>0</v>
      </c>
      <c r="F14" s="218">
        <v>20366.740000000002</v>
      </c>
      <c r="G14" s="96">
        <f>F14/C14*100</f>
        <v>163.64742276324776</v>
      </c>
      <c r="H14" s="96">
        <f>F14/D14*100</f>
        <v>100.95543816567769</v>
      </c>
    </row>
    <row r="15" spans="2:8" x14ac:dyDescent="0.3">
      <c r="B15" s="93" t="s">
        <v>86</v>
      </c>
      <c r="C15" s="117"/>
      <c r="D15" s="117"/>
      <c r="E15" s="125"/>
      <c r="F15" s="219"/>
      <c r="G15" s="99"/>
      <c r="H15" s="99"/>
    </row>
    <row r="16" spans="2:8" x14ac:dyDescent="0.3">
      <c r="B16" s="32" t="s">
        <v>87</v>
      </c>
      <c r="C16" s="120"/>
      <c r="D16" s="120"/>
      <c r="E16" s="124"/>
      <c r="F16" s="218"/>
      <c r="G16" s="96"/>
      <c r="H16" s="96"/>
    </row>
    <row r="17" spans="2:8" x14ac:dyDescent="0.3">
      <c r="B17" s="94" t="s">
        <v>84</v>
      </c>
      <c r="C17" s="119">
        <f>C18</f>
        <v>0</v>
      </c>
      <c r="D17" s="119">
        <f>D18</f>
        <v>65000</v>
      </c>
      <c r="E17" s="123">
        <f>E18</f>
        <v>0</v>
      </c>
      <c r="F17" s="217">
        <f>F18</f>
        <v>65000</v>
      </c>
      <c r="G17" s="95">
        <v>0</v>
      </c>
      <c r="H17" s="95">
        <f t="shared" ref="H17:H23" si="0">F17/D17*100</f>
        <v>100</v>
      </c>
    </row>
    <row r="18" spans="2:8" x14ac:dyDescent="0.3">
      <c r="B18" s="32" t="s">
        <v>85</v>
      </c>
      <c r="C18" s="120"/>
      <c r="D18" s="120">
        <v>65000</v>
      </c>
      <c r="E18" s="124">
        <v>0</v>
      </c>
      <c r="F18" s="218">
        <v>65000</v>
      </c>
      <c r="G18" s="96">
        <v>0</v>
      </c>
      <c r="H18" s="96">
        <f t="shared" si="0"/>
        <v>100</v>
      </c>
    </row>
    <row r="19" spans="2:8" ht="15.75" customHeight="1" x14ac:dyDescent="0.3">
      <c r="B19" s="42" t="s">
        <v>40</v>
      </c>
      <c r="C19" s="106">
        <f>C20+C22+C24</f>
        <v>75171.28</v>
      </c>
      <c r="D19" s="106">
        <f>D20+D22+D24</f>
        <v>108516.37</v>
      </c>
      <c r="E19" s="122">
        <f>E20+E22+E24</f>
        <v>0</v>
      </c>
      <c r="F19" s="216">
        <f>F20+F22+F24</f>
        <v>102583.45</v>
      </c>
      <c r="G19" s="61">
        <f>F19/C19*100</f>
        <v>136.46628073913334</v>
      </c>
      <c r="H19" s="61">
        <f t="shared" si="0"/>
        <v>94.532695850404878</v>
      </c>
    </row>
    <row r="20" spans="2:8" ht="15.75" customHeight="1" x14ac:dyDescent="0.3">
      <c r="B20" s="94" t="s">
        <v>39</v>
      </c>
      <c r="C20" s="119">
        <f>C21</f>
        <v>66025</v>
      </c>
      <c r="D20" s="119">
        <f>D21</f>
        <v>20432</v>
      </c>
      <c r="E20" s="119">
        <f>E21</f>
        <v>0</v>
      </c>
      <c r="F20" s="217">
        <f>F21</f>
        <v>20250.41</v>
      </c>
      <c r="G20" s="95">
        <f>F20/C20*100</f>
        <v>30.670821658462703</v>
      </c>
      <c r="H20" s="95">
        <f t="shared" si="0"/>
        <v>99.111247063429914</v>
      </c>
    </row>
    <row r="21" spans="2:8" x14ac:dyDescent="0.3">
      <c r="B21" s="34" t="s">
        <v>38</v>
      </c>
      <c r="C21" s="81">
        <v>66025</v>
      </c>
      <c r="D21" s="81">
        <v>20432</v>
      </c>
      <c r="E21" s="81">
        <v>0</v>
      </c>
      <c r="F21" s="220">
        <v>20250.41</v>
      </c>
      <c r="G21" s="98">
        <f>F21/C21*100</f>
        <v>30.670821658462703</v>
      </c>
      <c r="H21" s="98">
        <f t="shared" si="0"/>
        <v>99.111247063429914</v>
      </c>
    </row>
    <row r="22" spans="2:8" x14ac:dyDescent="0.3">
      <c r="B22" s="93" t="s">
        <v>34</v>
      </c>
      <c r="C22" s="116">
        <f>C23</f>
        <v>9146.2800000000007</v>
      </c>
      <c r="D22" s="116">
        <f>D23</f>
        <v>23084.37</v>
      </c>
      <c r="E22" s="126">
        <f>E23</f>
        <v>0</v>
      </c>
      <c r="F22" s="221">
        <f>F23</f>
        <v>17333.04</v>
      </c>
      <c r="G22" s="100">
        <f>F22/C22*100</f>
        <v>189.50917750167281</v>
      </c>
      <c r="H22" s="100">
        <f t="shared" si="0"/>
        <v>75.08560987369377</v>
      </c>
    </row>
    <row r="23" spans="2:8" x14ac:dyDescent="0.3">
      <c r="B23" s="32" t="s">
        <v>33</v>
      </c>
      <c r="C23" s="81">
        <v>9146.2800000000007</v>
      </c>
      <c r="D23" s="81">
        <v>23084.37</v>
      </c>
      <c r="E23" s="127">
        <v>0</v>
      </c>
      <c r="F23" s="220">
        <v>17333.04</v>
      </c>
      <c r="G23" s="98">
        <f>F23/C23*100</f>
        <v>189.50917750167281</v>
      </c>
      <c r="H23" s="98">
        <f t="shared" si="0"/>
        <v>75.08560987369377</v>
      </c>
    </row>
    <row r="24" spans="2:8" x14ac:dyDescent="0.3">
      <c r="B24" s="93" t="s">
        <v>84</v>
      </c>
      <c r="C24" s="116">
        <f>C25</f>
        <v>0</v>
      </c>
      <c r="D24" s="116">
        <f>D25</f>
        <v>65000</v>
      </c>
      <c r="E24" s="126">
        <f>E25</f>
        <v>0</v>
      </c>
      <c r="F24" s="221">
        <f>F25</f>
        <v>65000</v>
      </c>
      <c r="G24" s="100">
        <v>0</v>
      </c>
      <c r="H24" s="100"/>
    </row>
    <row r="25" spans="2:8" x14ac:dyDescent="0.3">
      <c r="B25" s="32" t="s">
        <v>85</v>
      </c>
      <c r="C25" s="81"/>
      <c r="D25" s="81">
        <v>65000</v>
      </c>
      <c r="E25" s="127">
        <v>0</v>
      </c>
      <c r="F25" s="220">
        <v>65000</v>
      </c>
      <c r="G25" s="98">
        <v>0</v>
      </c>
      <c r="H25" s="61"/>
    </row>
    <row r="26" spans="2:8" x14ac:dyDescent="0.3">
      <c r="B26" s="11" t="s">
        <v>18</v>
      </c>
      <c r="C26" s="81"/>
      <c r="D26" s="81"/>
      <c r="E26" s="127"/>
      <c r="F26" s="220"/>
      <c r="G26" s="98"/>
      <c r="H26" s="98"/>
    </row>
  </sheetData>
  <mergeCells count="3">
    <mergeCell ref="B4:H4"/>
    <mergeCell ref="B1:C1"/>
    <mergeCell ref="B2:C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B2" sqref="B2:C2"/>
    </sheetView>
  </sheetViews>
  <sheetFormatPr defaultRowHeight="14.4" x14ac:dyDescent="0.3"/>
  <cols>
    <col min="2" max="2" width="42.5546875" customWidth="1"/>
    <col min="3" max="6" width="25.33203125" customWidth="1"/>
    <col min="7" max="8" width="15.6640625" customWidth="1"/>
  </cols>
  <sheetData>
    <row r="1" spans="2:8" ht="15.6" x14ac:dyDescent="0.3">
      <c r="B1" s="229" t="s">
        <v>83</v>
      </c>
      <c r="C1" s="229"/>
    </row>
    <row r="2" spans="2:8" ht="15.6" x14ac:dyDescent="0.3">
      <c r="B2" s="229" t="s">
        <v>235</v>
      </c>
      <c r="C2" s="229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15.75" customHeight="1" x14ac:dyDescent="0.3">
      <c r="B4" s="232" t="s">
        <v>51</v>
      </c>
      <c r="C4" s="232"/>
      <c r="D4" s="232"/>
      <c r="E4" s="232"/>
      <c r="F4" s="232"/>
      <c r="G4" s="232"/>
      <c r="H4" s="232"/>
    </row>
    <row r="5" spans="2:8" ht="17.399999999999999" x14ac:dyDescent="0.3">
      <c r="B5" s="2"/>
      <c r="C5" s="2"/>
      <c r="D5" s="2"/>
      <c r="E5" s="2"/>
      <c r="F5" s="3"/>
      <c r="G5" s="3"/>
      <c r="H5" s="3" t="s">
        <v>90</v>
      </c>
    </row>
    <row r="6" spans="2:8" ht="26.4" x14ac:dyDescent="0.3">
      <c r="B6" s="39" t="s">
        <v>7</v>
      </c>
      <c r="C6" s="26" t="s">
        <v>191</v>
      </c>
      <c r="D6" s="1" t="s">
        <v>161</v>
      </c>
      <c r="E6" s="1" t="s">
        <v>162</v>
      </c>
      <c r="F6" s="26" t="s">
        <v>190</v>
      </c>
      <c r="G6" s="39" t="s">
        <v>19</v>
      </c>
      <c r="H6" s="39" t="s">
        <v>52</v>
      </c>
    </row>
    <row r="7" spans="2:8" x14ac:dyDescent="0.3"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 t="s">
        <v>21</v>
      </c>
      <c r="H7" s="39" t="s">
        <v>140</v>
      </c>
    </row>
    <row r="8" spans="2:8" ht="21" customHeight="1" x14ac:dyDescent="0.3">
      <c r="B8" s="42" t="s">
        <v>40</v>
      </c>
      <c r="C8" s="106">
        <f t="shared" ref="C8:F9" si="0">C9</f>
        <v>75171.28</v>
      </c>
      <c r="D8" s="106">
        <f t="shared" si="0"/>
        <v>108516.37</v>
      </c>
      <c r="E8" s="106">
        <f t="shared" si="0"/>
        <v>0</v>
      </c>
      <c r="F8" s="88">
        <f t="shared" si="0"/>
        <v>102583.45</v>
      </c>
      <c r="G8" s="61">
        <f>F8/C8*100</f>
        <v>136.46628073913334</v>
      </c>
      <c r="H8" s="61">
        <f>F8/D8*100</f>
        <v>94.532695850404878</v>
      </c>
    </row>
    <row r="9" spans="2:8" ht="15.75" customHeight="1" x14ac:dyDescent="0.3">
      <c r="B9" s="93" t="s">
        <v>88</v>
      </c>
      <c r="C9" s="116">
        <f t="shared" si="0"/>
        <v>75171.28</v>
      </c>
      <c r="D9" s="116">
        <f t="shared" si="0"/>
        <v>108516.37</v>
      </c>
      <c r="E9" s="116">
        <f t="shared" si="0"/>
        <v>0</v>
      </c>
      <c r="F9" s="101">
        <f t="shared" si="0"/>
        <v>102583.45</v>
      </c>
      <c r="G9" s="100">
        <f>F9/C9*100</f>
        <v>136.46628073913334</v>
      </c>
      <c r="H9" s="100">
        <f>F9/D9*100</f>
        <v>94.532695850404878</v>
      </c>
    </row>
    <row r="10" spans="2:8" x14ac:dyDescent="0.3">
      <c r="B10" s="35" t="s">
        <v>89</v>
      </c>
      <c r="C10" s="84">
        <v>75171.28</v>
      </c>
      <c r="D10" s="81">
        <v>108516.37</v>
      </c>
      <c r="E10" s="81">
        <v>0</v>
      </c>
      <c r="F10" s="84">
        <v>102583.45</v>
      </c>
      <c r="G10" s="121">
        <f>F10/C10*100</f>
        <v>136.46628073913334</v>
      </c>
      <c r="H10" s="61">
        <f>F10/D10*100</f>
        <v>94.532695850404878</v>
      </c>
    </row>
    <row r="11" spans="2:8" x14ac:dyDescent="0.3">
      <c r="B11" s="12" t="s">
        <v>18</v>
      </c>
      <c r="C11" s="81"/>
      <c r="D11" s="81"/>
      <c r="E11" s="81"/>
      <c r="F11" s="84"/>
      <c r="G11" s="98"/>
      <c r="H11" s="98"/>
    </row>
    <row r="12" spans="2:8" x14ac:dyDescent="0.3">
      <c r="B12" s="93" t="s">
        <v>9</v>
      </c>
      <c r="C12" s="117"/>
      <c r="D12" s="117"/>
      <c r="E12" s="125"/>
      <c r="F12" s="152"/>
      <c r="G12" s="99"/>
      <c r="H12" s="99"/>
    </row>
    <row r="13" spans="2:8" ht="26.4" x14ac:dyDescent="0.3">
      <c r="B13" s="32" t="s">
        <v>10</v>
      </c>
      <c r="C13" s="81"/>
      <c r="D13" s="81"/>
      <c r="E13" s="127"/>
      <c r="F13" s="84"/>
      <c r="G13" s="98"/>
      <c r="H13" s="98"/>
    </row>
    <row r="14" spans="2:8" x14ac:dyDescent="0.3">
      <c r="B14" s="11" t="s">
        <v>18</v>
      </c>
      <c r="C14" s="81"/>
      <c r="D14" s="81"/>
      <c r="E14" s="127"/>
      <c r="F14" s="84"/>
      <c r="G14" s="98"/>
      <c r="H14" s="98"/>
    </row>
  </sheetData>
  <mergeCells count="3">
    <mergeCell ref="B4:H4"/>
    <mergeCell ref="B1:C1"/>
    <mergeCell ref="B2:C2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topLeftCell="B1" workbookViewId="0">
      <selection activeCell="B2" sqref="B2:F2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x14ac:dyDescent="0.3">
      <c r="B1" s="262" t="s">
        <v>83</v>
      </c>
      <c r="C1" s="262"/>
      <c r="D1" s="262"/>
      <c r="E1" s="262"/>
      <c r="F1" s="262"/>
    </row>
    <row r="2" spans="2:12" x14ac:dyDescent="0.3">
      <c r="B2" s="262" t="s">
        <v>235</v>
      </c>
      <c r="C2" s="262"/>
      <c r="D2" s="262"/>
      <c r="E2" s="262"/>
      <c r="F2" s="262"/>
    </row>
    <row r="3" spans="2:12" ht="18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8" customHeight="1" x14ac:dyDescent="0.3">
      <c r="B4" s="232" t="s">
        <v>65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2:12" ht="15.75" customHeight="1" x14ac:dyDescent="0.3">
      <c r="B5" s="232" t="s">
        <v>43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</row>
    <row r="6" spans="2:12" ht="17.399999999999999" x14ac:dyDescent="0.3">
      <c r="B6" s="2"/>
      <c r="C6" s="2"/>
      <c r="D6" s="2"/>
      <c r="E6" s="2"/>
      <c r="F6" s="2"/>
      <c r="G6" s="2"/>
      <c r="H6" s="2"/>
      <c r="I6" s="2"/>
      <c r="J6" s="3"/>
      <c r="K6" s="3"/>
      <c r="L6" s="3" t="s">
        <v>90</v>
      </c>
    </row>
    <row r="7" spans="2:12" ht="25.5" customHeight="1" x14ac:dyDescent="0.3">
      <c r="B7" s="258" t="s">
        <v>7</v>
      </c>
      <c r="C7" s="259"/>
      <c r="D7" s="259"/>
      <c r="E7" s="259"/>
      <c r="F7" s="260"/>
      <c r="G7" s="26" t="s">
        <v>191</v>
      </c>
      <c r="H7" s="1" t="s">
        <v>161</v>
      </c>
      <c r="I7" s="1" t="s">
        <v>162</v>
      </c>
      <c r="J7" s="26" t="s">
        <v>190</v>
      </c>
      <c r="K7" s="40" t="s">
        <v>19</v>
      </c>
      <c r="L7" s="40" t="s">
        <v>52</v>
      </c>
    </row>
    <row r="8" spans="2:12" x14ac:dyDescent="0.3">
      <c r="B8" s="258">
        <v>1</v>
      </c>
      <c r="C8" s="259"/>
      <c r="D8" s="259"/>
      <c r="E8" s="259"/>
      <c r="F8" s="260"/>
      <c r="G8" s="40">
        <v>2</v>
      </c>
      <c r="H8" s="40">
        <v>3</v>
      </c>
      <c r="I8" s="40">
        <v>4</v>
      </c>
      <c r="J8" s="40">
        <v>5</v>
      </c>
      <c r="K8" s="40" t="s">
        <v>21</v>
      </c>
      <c r="L8" s="40" t="s">
        <v>22</v>
      </c>
    </row>
    <row r="9" spans="2:12" ht="26.4" x14ac:dyDescent="0.3">
      <c r="B9" s="7">
        <v>8</v>
      </c>
      <c r="C9" s="7"/>
      <c r="D9" s="7"/>
      <c r="E9" s="7"/>
      <c r="F9" s="7" t="s">
        <v>11</v>
      </c>
      <c r="G9" s="5"/>
      <c r="H9" s="5"/>
      <c r="I9" s="5"/>
      <c r="J9" s="30"/>
      <c r="K9" s="30"/>
      <c r="L9" s="30"/>
    </row>
    <row r="10" spans="2:12" x14ac:dyDescent="0.3">
      <c r="B10" s="7"/>
      <c r="C10" s="11">
        <v>84</v>
      </c>
      <c r="D10" s="11"/>
      <c r="E10" s="11"/>
      <c r="F10" s="11" t="s">
        <v>16</v>
      </c>
      <c r="G10" s="5"/>
      <c r="H10" s="5"/>
      <c r="I10" s="5"/>
      <c r="J10" s="30"/>
      <c r="K10" s="30"/>
      <c r="L10" s="30"/>
    </row>
    <row r="11" spans="2:12" ht="52.8" x14ac:dyDescent="0.3">
      <c r="B11" s="8"/>
      <c r="C11" s="8"/>
      <c r="D11" s="8">
        <v>841</v>
      </c>
      <c r="E11" s="8"/>
      <c r="F11" s="31" t="s">
        <v>44</v>
      </c>
      <c r="G11" s="5"/>
      <c r="H11" s="5"/>
      <c r="I11" s="5"/>
      <c r="J11" s="30"/>
      <c r="K11" s="30"/>
      <c r="L11" s="30"/>
    </row>
    <row r="12" spans="2:12" ht="26.4" x14ac:dyDescent="0.3">
      <c r="B12" s="8"/>
      <c r="C12" s="8"/>
      <c r="D12" s="8"/>
      <c r="E12" s="8">
        <v>8413</v>
      </c>
      <c r="F12" s="31" t="s">
        <v>45</v>
      </c>
      <c r="G12" s="5"/>
      <c r="H12" s="5"/>
      <c r="I12" s="5"/>
      <c r="J12" s="30"/>
      <c r="K12" s="30"/>
      <c r="L12" s="30"/>
    </row>
    <row r="13" spans="2:12" x14ac:dyDescent="0.3">
      <c r="B13" s="8"/>
      <c r="C13" s="8"/>
      <c r="D13" s="8"/>
      <c r="E13" s="9" t="s">
        <v>27</v>
      </c>
      <c r="F13" s="13"/>
      <c r="G13" s="5"/>
      <c r="H13" s="5"/>
      <c r="I13" s="5"/>
      <c r="J13" s="30"/>
      <c r="K13" s="30"/>
      <c r="L13" s="30"/>
    </row>
    <row r="14" spans="2:12" ht="26.4" x14ac:dyDescent="0.3">
      <c r="B14" s="10">
        <v>5</v>
      </c>
      <c r="C14" s="10"/>
      <c r="D14" s="10"/>
      <c r="E14" s="10"/>
      <c r="F14" s="23" t="s">
        <v>12</v>
      </c>
      <c r="G14" s="5"/>
      <c r="H14" s="5"/>
      <c r="I14" s="5"/>
      <c r="J14" s="30"/>
      <c r="K14" s="30"/>
      <c r="L14" s="30"/>
    </row>
    <row r="15" spans="2:12" ht="26.4" x14ac:dyDescent="0.3">
      <c r="B15" s="11"/>
      <c r="C15" s="11">
        <v>54</v>
      </c>
      <c r="D15" s="11"/>
      <c r="E15" s="11"/>
      <c r="F15" s="24" t="s">
        <v>17</v>
      </c>
      <c r="G15" s="5"/>
      <c r="H15" s="5"/>
      <c r="I15" s="6"/>
      <c r="J15" s="30"/>
      <c r="K15" s="30"/>
      <c r="L15" s="30"/>
    </row>
    <row r="16" spans="2:12" ht="66" x14ac:dyDescent="0.3">
      <c r="B16" s="11"/>
      <c r="C16" s="11"/>
      <c r="D16" s="11">
        <v>541</v>
      </c>
      <c r="E16" s="31"/>
      <c r="F16" s="31" t="s">
        <v>46</v>
      </c>
      <c r="G16" s="5"/>
      <c r="H16" s="5"/>
      <c r="I16" s="6"/>
      <c r="J16" s="30"/>
      <c r="K16" s="30"/>
      <c r="L16" s="30"/>
    </row>
    <row r="17" spans="2:12" ht="39.6" x14ac:dyDescent="0.3">
      <c r="B17" s="11"/>
      <c r="C17" s="11"/>
      <c r="D17" s="11"/>
      <c r="E17" s="31">
        <v>5413</v>
      </c>
      <c r="F17" s="31" t="s">
        <v>47</v>
      </c>
      <c r="G17" s="5"/>
      <c r="H17" s="5"/>
      <c r="I17" s="6"/>
      <c r="J17" s="30"/>
      <c r="K17" s="30"/>
      <c r="L17" s="30"/>
    </row>
    <row r="18" spans="2:12" x14ac:dyDescent="0.3">
      <c r="B18" s="12" t="s">
        <v>18</v>
      </c>
      <c r="C18" s="10"/>
      <c r="D18" s="10"/>
      <c r="E18" s="10"/>
      <c r="F18" s="23" t="s">
        <v>27</v>
      </c>
      <c r="G18" s="5"/>
      <c r="H18" s="5"/>
      <c r="I18" s="5"/>
      <c r="J18" s="30"/>
      <c r="K18" s="30"/>
      <c r="L18" s="30"/>
    </row>
  </sheetData>
  <mergeCells count="6">
    <mergeCell ref="B1:F1"/>
    <mergeCell ref="B7:F7"/>
    <mergeCell ref="B4:L4"/>
    <mergeCell ref="B5:L5"/>
    <mergeCell ref="B8:F8"/>
    <mergeCell ref="B2:F2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B2" sqref="B2:C2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5.6" x14ac:dyDescent="0.3">
      <c r="B1" s="229" t="s">
        <v>83</v>
      </c>
      <c r="C1" s="229"/>
    </row>
    <row r="2" spans="2:8" ht="15.6" x14ac:dyDescent="0.3">
      <c r="B2" s="229" t="s">
        <v>235</v>
      </c>
      <c r="C2" s="229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15.75" customHeight="1" x14ac:dyDescent="0.3">
      <c r="B4" s="232" t="s">
        <v>48</v>
      </c>
      <c r="C4" s="232"/>
      <c r="D4" s="232"/>
      <c r="E4" s="232"/>
      <c r="F4" s="232"/>
      <c r="G4" s="232"/>
      <c r="H4" s="232"/>
    </row>
    <row r="5" spans="2:8" ht="17.399999999999999" x14ac:dyDescent="0.3">
      <c r="B5" s="2"/>
      <c r="C5" s="2"/>
      <c r="D5" s="2"/>
      <c r="E5" s="2"/>
      <c r="F5" s="3"/>
      <c r="G5" s="3"/>
      <c r="H5" s="3" t="s">
        <v>90</v>
      </c>
    </row>
    <row r="6" spans="2:8" ht="26.4" x14ac:dyDescent="0.3">
      <c r="B6" s="39" t="s">
        <v>7</v>
      </c>
      <c r="C6" s="26" t="s">
        <v>191</v>
      </c>
      <c r="D6" s="1" t="s">
        <v>161</v>
      </c>
      <c r="E6" s="1" t="s">
        <v>162</v>
      </c>
      <c r="F6" s="26" t="s">
        <v>190</v>
      </c>
      <c r="G6" s="39" t="s">
        <v>19</v>
      </c>
      <c r="H6" s="39" t="s">
        <v>52</v>
      </c>
    </row>
    <row r="7" spans="2:8" x14ac:dyDescent="0.3"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 t="s">
        <v>21</v>
      </c>
      <c r="H7" s="39" t="s">
        <v>22</v>
      </c>
    </row>
    <row r="8" spans="2:8" x14ac:dyDescent="0.3">
      <c r="B8" s="7" t="s">
        <v>49</v>
      </c>
      <c r="C8" s="5"/>
      <c r="D8" s="5"/>
      <c r="E8" s="6"/>
      <c r="F8" s="30"/>
      <c r="G8" s="30"/>
      <c r="H8" s="30"/>
    </row>
    <row r="9" spans="2:8" x14ac:dyDescent="0.3">
      <c r="B9" s="7" t="s">
        <v>39</v>
      </c>
      <c r="C9" s="5"/>
      <c r="D9" s="5"/>
      <c r="E9" s="5"/>
      <c r="F9" s="30"/>
      <c r="G9" s="30"/>
      <c r="H9" s="30"/>
    </row>
    <row r="10" spans="2:8" x14ac:dyDescent="0.3">
      <c r="B10" s="34" t="s">
        <v>38</v>
      </c>
      <c r="C10" s="5"/>
      <c r="D10" s="5"/>
      <c r="E10" s="5"/>
      <c r="F10" s="30"/>
      <c r="G10" s="30"/>
      <c r="H10" s="30"/>
    </row>
    <row r="11" spans="2:8" x14ac:dyDescent="0.3">
      <c r="B11" s="33" t="s">
        <v>37</v>
      </c>
      <c r="C11" s="5"/>
      <c r="D11" s="5"/>
      <c r="E11" s="5"/>
      <c r="F11" s="30"/>
      <c r="G11" s="30"/>
      <c r="H11" s="30"/>
    </row>
    <row r="12" spans="2:8" x14ac:dyDescent="0.3">
      <c r="B12" s="33" t="s">
        <v>27</v>
      </c>
      <c r="C12" s="5"/>
      <c r="D12" s="5"/>
      <c r="E12" s="5"/>
      <c r="F12" s="30"/>
      <c r="G12" s="30"/>
      <c r="H12" s="30"/>
    </row>
    <row r="13" spans="2:8" x14ac:dyDescent="0.3">
      <c r="B13" s="7" t="s">
        <v>36</v>
      </c>
      <c r="C13" s="5"/>
      <c r="D13" s="5"/>
      <c r="E13" s="6"/>
      <c r="F13" s="30"/>
      <c r="G13" s="30"/>
      <c r="H13" s="30"/>
    </row>
    <row r="14" spans="2:8" x14ac:dyDescent="0.3">
      <c r="B14" s="32" t="s">
        <v>35</v>
      </c>
      <c r="C14" s="5"/>
      <c r="D14" s="5"/>
      <c r="E14" s="6"/>
      <c r="F14" s="30"/>
      <c r="G14" s="30"/>
      <c r="H14" s="30"/>
    </row>
    <row r="15" spans="2:8" x14ac:dyDescent="0.3">
      <c r="B15" s="7" t="s">
        <v>34</v>
      </c>
      <c r="C15" s="5"/>
      <c r="D15" s="5"/>
      <c r="E15" s="6"/>
      <c r="F15" s="30"/>
      <c r="G15" s="30"/>
      <c r="H15" s="30"/>
    </row>
    <row r="16" spans="2:8" x14ac:dyDescent="0.3">
      <c r="B16" s="32" t="s">
        <v>33</v>
      </c>
      <c r="C16" s="5"/>
      <c r="D16" s="5"/>
      <c r="E16" s="6"/>
      <c r="F16" s="30"/>
      <c r="G16" s="30"/>
      <c r="H16" s="30"/>
    </row>
    <row r="17" spans="2:8" x14ac:dyDescent="0.3">
      <c r="B17" s="11" t="s">
        <v>18</v>
      </c>
      <c r="C17" s="5"/>
      <c r="D17" s="5"/>
      <c r="E17" s="6"/>
      <c r="F17" s="30"/>
      <c r="G17" s="30"/>
      <c r="H17" s="30"/>
    </row>
    <row r="18" spans="2:8" x14ac:dyDescent="0.3">
      <c r="B18" s="32"/>
      <c r="C18" s="5"/>
      <c r="D18" s="5"/>
      <c r="E18" s="6"/>
      <c r="F18" s="30"/>
      <c r="G18" s="30"/>
      <c r="H18" s="30"/>
    </row>
    <row r="19" spans="2:8" ht="15.75" customHeight="1" x14ac:dyDescent="0.3">
      <c r="B19" s="7" t="s">
        <v>50</v>
      </c>
      <c r="C19" s="5"/>
      <c r="D19" s="5"/>
      <c r="E19" s="6"/>
      <c r="F19" s="30"/>
      <c r="G19" s="30"/>
      <c r="H19" s="30"/>
    </row>
    <row r="20" spans="2:8" ht="15.75" customHeight="1" x14ac:dyDescent="0.3">
      <c r="B20" s="7" t="s">
        <v>39</v>
      </c>
      <c r="C20" s="5"/>
      <c r="D20" s="5"/>
      <c r="E20" s="5"/>
      <c r="F20" s="30"/>
      <c r="G20" s="30"/>
      <c r="H20" s="30"/>
    </row>
    <row r="21" spans="2:8" x14ac:dyDescent="0.3">
      <c r="B21" s="34" t="s">
        <v>38</v>
      </c>
      <c r="C21" s="5"/>
      <c r="D21" s="5"/>
      <c r="E21" s="5"/>
      <c r="F21" s="30"/>
      <c r="G21" s="30"/>
      <c r="H21" s="30"/>
    </row>
    <row r="22" spans="2:8" x14ac:dyDescent="0.3">
      <c r="B22" s="33" t="s">
        <v>37</v>
      </c>
      <c r="C22" s="5"/>
      <c r="D22" s="5"/>
      <c r="E22" s="5"/>
      <c r="F22" s="30"/>
      <c r="G22" s="30"/>
      <c r="H22" s="30"/>
    </row>
    <row r="23" spans="2:8" x14ac:dyDescent="0.3">
      <c r="B23" s="33" t="s">
        <v>27</v>
      </c>
      <c r="C23" s="5"/>
      <c r="D23" s="5"/>
      <c r="E23" s="5"/>
      <c r="F23" s="30"/>
      <c r="G23" s="30"/>
      <c r="H23" s="30"/>
    </row>
    <row r="24" spans="2:8" x14ac:dyDescent="0.3">
      <c r="B24" s="7" t="s">
        <v>36</v>
      </c>
      <c r="C24" s="5"/>
      <c r="D24" s="5"/>
      <c r="E24" s="6"/>
      <c r="F24" s="30"/>
      <c r="G24" s="30"/>
      <c r="H24" s="30"/>
    </row>
    <row r="25" spans="2:8" x14ac:dyDescent="0.3">
      <c r="B25" s="32" t="s">
        <v>35</v>
      </c>
      <c r="C25" s="5"/>
      <c r="D25" s="5"/>
      <c r="E25" s="6"/>
      <c r="F25" s="30"/>
      <c r="G25" s="30"/>
      <c r="H25" s="30"/>
    </row>
    <row r="26" spans="2:8" x14ac:dyDescent="0.3">
      <c r="B26" s="7" t="s">
        <v>34</v>
      </c>
      <c r="C26" s="5"/>
      <c r="D26" s="5"/>
      <c r="E26" s="6"/>
      <c r="F26" s="30"/>
      <c r="G26" s="30"/>
      <c r="H26" s="30"/>
    </row>
    <row r="27" spans="2:8" x14ac:dyDescent="0.3">
      <c r="B27" s="32" t="s">
        <v>33</v>
      </c>
      <c r="C27" s="5"/>
      <c r="D27" s="5"/>
      <c r="E27" s="6"/>
      <c r="F27" s="30"/>
      <c r="G27" s="30"/>
      <c r="H27" s="30"/>
    </row>
    <row r="28" spans="2:8" x14ac:dyDescent="0.3">
      <c r="B28" s="11" t="s">
        <v>18</v>
      </c>
      <c r="C28" s="5"/>
      <c r="D28" s="5"/>
      <c r="E28" s="6"/>
      <c r="F28" s="30"/>
      <c r="G28" s="30"/>
      <c r="H28" s="30"/>
    </row>
  </sheetData>
  <mergeCells count="3">
    <mergeCell ref="B4:H4"/>
    <mergeCell ref="B1:C1"/>
    <mergeCell ref="B2:C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0"/>
  <sheetViews>
    <sheetView topLeftCell="B67" zoomScale="80" zoomScaleNormal="80" workbookViewId="0">
      <selection activeCell="G73" sqref="G73"/>
    </sheetView>
  </sheetViews>
  <sheetFormatPr defaultRowHeight="14.4" x14ac:dyDescent="0.3"/>
  <cols>
    <col min="1" max="1" width="16.33203125" customWidth="1"/>
    <col min="2" max="2" width="20.109375" customWidth="1"/>
    <col min="3" max="3" width="70.88671875" customWidth="1"/>
    <col min="4" max="4" width="35.44140625" customWidth="1"/>
    <col min="5" max="5" width="34.5546875" customWidth="1"/>
    <col min="6" max="6" width="34.44140625" customWidth="1"/>
    <col min="7" max="7" width="29.109375" customWidth="1"/>
  </cols>
  <sheetData>
    <row r="1" spans="1:7" ht="18.75" customHeight="1" x14ac:dyDescent="0.3">
      <c r="B1" s="128"/>
      <c r="C1" s="129"/>
      <c r="D1" s="129"/>
      <c r="E1" s="130"/>
      <c r="F1" s="132"/>
      <c r="G1" s="131"/>
    </row>
    <row r="2" spans="1:7" ht="15.6" x14ac:dyDescent="0.3">
      <c r="B2" s="229" t="s">
        <v>83</v>
      </c>
      <c r="C2" s="229"/>
    </row>
    <row r="3" spans="1:7" ht="15.6" x14ac:dyDescent="0.3">
      <c r="B3" s="229" t="s">
        <v>235</v>
      </c>
      <c r="C3" s="229"/>
    </row>
    <row r="4" spans="1:7" ht="21.75" customHeight="1" x14ac:dyDescent="0.3">
      <c r="B4" s="128"/>
    </row>
    <row r="5" spans="1:7" ht="14.25" customHeight="1" x14ac:dyDescent="0.3">
      <c r="B5" s="128"/>
      <c r="C5" s="263" t="s">
        <v>193</v>
      </c>
      <c r="D5" s="263"/>
      <c r="E5" s="263"/>
      <c r="F5" s="263"/>
      <c r="G5" s="263"/>
    </row>
    <row r="6" spans="1:7" x14ac:dyDescent="0.3">
      <c r="B6" s="128"/>
    </row>
    <row r="7" spans="1:7" ht="17.399999999999999" x14ac:dyDescent="0.3">
      <c r="B7" s="264"/>
      <c r="C7" s="264"/>
      <c r="D7" s="264"/>
      <c r="E7" s="264"/>
      <c r="F7" s="264"/>
      <c r="G7" s="264"/>
    </row>
    <row r="8" spans="1:7" ht="25.5" customHeight="1" x14ac:dyDescent="0.3">
      <c r="B8" s="265" t="s">
        <v>7</v>
      </c>
      <c r="C8" s="266"/>
      <c r="D8" s="153" t="s">
        <v>168</v>
      </c>
      <c r="E8" s="148" t="s">
        <v>169</v>
      </c>
      <c r="F8" s="154" t="s">
        <v>192</v>
      </c>
      <c r="G8" s="154" t="s">
        <v>170</v>
      </c>
    </row>
    <row r="9" spans="1:7" s="29" customFormat="1" ht="15.75" customHeight="1" x14ac:dyDescent="0.3">
      <c r="A9"/>
      <c r="B9" s="269">
        <v>1</v>
      </c>
      <c r="C9" s="270"/>
      <c r="D9" s="155">
        <v>2</v>
      </c>
      <c r="E9" s="155">
        <v>3</v>
      </c>
      <c r="F9" s="155">
        <v>4</v>
      </c>
      <c r="G9" s="155" t="s">
        <v>143</v>
      </c>
    </row>
    <row r="10" spans="1:7" s="118" customFormat="1" ht="30" customHeight="1" x14ac:dyDescent="0.3">
      <c r="A10"/>
      <c r="B10" s="141" t="s">
        <v>176</v>
      </c>
      <c r="C10" s="142" t="s">
        <v>91</v>
      </c>
      <c r="D10" s="156">
        <f>D11</f>
        <v>108516.37</v>
      </c>
      <c r="E10" s="157"/>
      <c r="F10" s="146">
        <f>F11</f>
        <v>102583.45</v>
      </c>
      <c r="G10" s="158">
        <f t="shared" ref="G10:G16" si="0">F10/D10*100</f>
        <v>94.532695850404878</v>
      </c>
    </row>
    <row r="11" spans="1:7" s="41" customFormat="1" ht="30" customHeight="1" x14ac:dyDescent="0.3">
      <c r="A11"/>
      <c r="B11" s="140" t="s">
        <v>92</v>
      </c>
      <c r="C11" s="159" t="s">
        <v>91</v>
      </c>
      <c r="D11" s="160">
        <f>D19+D58+D94</f>
        <v>108516.37</v>
      </c>
      <c r="E11" s="161"/>
      <c r="F11" s="147">
        <f>F19+F58+F94</f>
        <v>102583.45</v>
      </c>
      <c r="G11" s="162">
        <f t="shared" si="0"/>
        <v>94.532695850404878</v>
      </c>
    </row>
    <row r="12" spans="1:7" s="41" customFormat="1" ht="36" customHeight="1" x14ac:dyDescent="0.3">
      <c r="A12"/>
      <c r="B12" s="271" t="s">
        <v>171</v>
      </c>
      <c r="C12" s="272"/>
      <c r="D12" s="163">
        <f>D18</f>
        <v>20432</v>
      </c>
      <c r="E12" s="164"/>
      <c r="F12" s="163">
        <f>F18</f>
        <v>20250.409999999996</v>
      </c>
      <c r="G12" s="164">
        <f t="shared" si="0"/>
        <v>99.1112470634299</v>
      </c>
    </row>
    <row r="13" spans="1:7" x14ac:dyDescent="0.3">
      <c r="B13" s="273" t="s">
        <v>172</v>
      </c>
      <c r="C13" s="274"/>
      <c r="D13" s="163">
        <f>D57</f>
        <v>23084.37</v>
      </c>
      <c r="E13" s="165"/>
      <c r="F13" s="163">
        <f>F57</f>
        <v>17333.04</v>
      </c>
      <c r="G13" s="163">
        <f t="shared" si="0"/>
        <v>75.08560987369377</v>
      </c>
    </row>
    <row r="14" spans="1:7" x14ac:dyDescent="0.3">
      <c r="B14" s="273" t="s">
        <v>173</v>
      </c>
      <c r="C14" s="274"/>
      <c r="D14" s="163">
        <f>D93</f>
        <v>65000</v>
      </c>
      <c r="E14" s="165"/>
      <c r="F14" s="163">
        <f>F93</f>
        <v>65000</v>
      </c>
      <c r="G14" s="163">
        <f t="shared" si="0"/>
        <v>100</v>
      </c>
    </row>
    <row r="15" spans="1:7" x14ac:dyDescent="0.3">
      <c r="B15" s="166" t="s">
        <v>93</v>
      </c>
      <c r="C15" s="167" t="s">
        <v>94</v>
      </c>
      <c r="D15" s="168">
        <f>D16</f>
        <v>108516.37</v>
      </c>
      <c r="E15" s="169"/>
      <c r="F15" s="170">
        <f>F16</f>
        <v>102583.45</v>
      </c>
      <c r="G15" s="171">
        <f t="shared" si="0"/>
        <v>94.532695850404878</v>
      </c>
    </row>
    <row r="16" spans="1:7" x14ac:dyDescent="0.3">
      <c r="B16" s="172" t="s">
        <v>186</v>
      </c>
      <c r="C16" s="143" t="s">
        <v>177</v>
      </c>
      <c r="D16" s="173">
        <f>D19+D58+D94</f>
        <v>108516.37</v>
      </c>
      <c r="E16" s="174"/>
      <c r="F16" s="175">
        <f>F19+F58+F94</f>
        <v>102583.45</v>
      </c>
      <c r="G16" s="176">
        <f t="shared" si="0"/>
        <v>94.532695850404878</v>
      </c>
    </row>
    <row r="17" spans="2:7" x14ac:dyDescent="0.3">
      <c r="B17" s="133"/>
      <c r="C17" s="134"/>
      <c r="D17" s="134"/>
      <c r="E17" s="135"/>
      <c r="F17" s="136"/>
      <c r="G17" s="136"/>
    </row>
    <row r="18" spans="2:7" x14ac:dyDescent="0.3">
      <c r="B18" s="275" t="s">
        <v>171</v>
      </c>
      <c r="C18" s="276"/>
      <c r="D18" s="177">
        <f>D19</f>
        <v>20432</v>
      </c>
      <c r="E18" s="178"/>
      <c r="F18" s="179">
        <f>F19</f>
        <v>20250.409999999996</v>
      </c>
      <c r="G18" s="179">
        <f t="shared" ref="G18:G72" si="1">F18/D18*100</f>
        <v>99.1112470634299</v>
      </c>
    </row>
    <row r="19" spans="2:7" x14ac:dyDescent="0.3">
      <c r="B19" s="180"/>
      <c r="C19" s="181" t="s">
        <v>99</v>
      </c>
      <c r="D19" s="182">
        <f>D20+D53</f>
        <v>20432</v>
      </c>
      <c r="E19" s="182"/>
      <c r="F19" s="182">
        <f>F20+F53</f>
        <v>20250.409999999996</v>
      </c>
      <c r="G19" s="182">
        <f t="shared" si="1"/>
        <v>99.1112470634299</v>
      </c>
    </row>
    <row r="20" spans="2:7" x14ac:dyDescent="0.3">
      <c r="B20" s="183">
        <v>3</v>
      </c>
      <c r="C20" s="184" t="s">
        <v>95</v>
      </c>
      <c r="D20" s="185">
        <f>D21+D28+D50</f>
        <v>20432</v>
      </c>
      <c r="E20" s="185"/>
      <c r="F20" s="185">
        <f>F21+F28+F50</f>
        <v>20250.409999999996</v>
      </c>
      <c r="G20" s="185">
        <f t="shared" si="1"/>
        <v>99.1112470634299</v>
      </c>
    </row>
    <row r="21" spans="2:7" x14ac:dyDescent="0.3">
      <c r="B21" s="222">
        <v>31</v>
      </c>
      <c r="C21" s="223" t="s">
        <v>5</v>
      </c>
      <c r="D21" s="224">
        <f>D22+D24+D26</f>
        <v>9476</v>
      </c>
      <c r="E21" s="224"/>
      <c r="F21" s="224">
        <f>F22+F24+F26</f>
        <v>9475.01</v>
      </c>
      <c r="G21" s="224">
        <f t="shared" si="1"/>
        <v>99.989552553820175</v>
      </c>
    </row>
    <row r="22" spans="2:7" x14ac:dyDescent="0.3">
      <c r="B22" s="186">
        <v>311</v>
      </c>
      <c r="C22" s="187" t="s">
        <v>31</v>
      </c>
      <c r="D22" s="188">
        <f t="shared" ref="D22:F22" si="2">D23</f>
        <v>0</v>
      </c>
      <c r="E22" s="188"/>
      <c r="F22" s="188">
        <f t="shared" si="2"/>
        <v>0</v>
      </c>
      <c r="G22" s="188"/>
    </row>
    <row r="23" spans="2:7" x14ac:dyDescent="0.3">
      <c r="B23" s="189">
        <v>3111</v>
      </c>
      <c r="C23" s="190" t="s">
        <v>115</v>
      </c>
      <c r="D23" s="191">
        <v>0</v>
      </c>
      <c r="E23" s="192"/>
      <c r="F23" s="191">
        <v>0</v>
      </c>
      <c r="G23" s="191"/>
    </row>
    <row r="24" spans="2:7" x14ac:dyDescent="0.3">
      <c r="B24" s="186">
        <v>312</v>
      </c>
      <c r="C24" s="187" t="s">
        <v>73</v>
      </c>
      <c r="D24" s="188">
        <f t="shared" ref="D24:F24" si="3">D25</f>
        <v>7359</v>
      </c>
      <c r="E24" s="188"/>
      <c r="F24" s="188">
        <f t="shared" si="3"/>
        <v>7358.52</v>
      </c>
      <c r="G24" s="188">
        <f t="shared" si="1"/>
        <v>99.993477374643305</v>
      </c>
    </row>
    <row r="25" spans="2:7" x14ac:dyDescent="0.3">
      <c r="B25" s="193">
        <v>3121</v>
      </c>
      <c r="C25" s="194" t="s">
        <v>73</v>
      </c>
      <c r="D25" s="195">
        <v>7359</v>
      </c>
      <c r="E25" s="196"/>
      <c r="F25" s="195">
        <v>7358.52</v>
      </c>
      <c r="G25" s="195">
        <f t="shared" si="1"/>
        <v>99.993477374643305</v>
      </c>
    </row>
    <row r="26" spans="2:7" x14ac:dyDescent="0.3">
      <c r="B26" s="186">
        <v>313</v>
      </c>
      <c r="C26" s="187" t="s">
        <v>96</v>
      </c>
      <c r="D26" s="188">
        <f t="shared" ref="D26:F26" si="4">D27</f>
        <v>2117</v>
      </c>
      <c r="E26" s="188"/>
      <c r="F26" s="188">
        <f t="shared" si="4"/>
        <v>2116.4899999999998</v>
      </c>
      <c r="G26" s="188">
        <f t="shared" si="1"/>
        <v>99.975909305621144</v>
      </c>
    </row>
    <row r="27" spans="2:7" x14ac:dyDescent="0.3">
      <c r="B27" s="193">
        <v>3132</v>
      </c>
      <c r="C27" s="197" t="s">
        <v>97</v>
      </c>
      <c r="D27" s="195">
        <v>2117</v>
      </c>
      <c r="E27" s="196"/>
      <c r="F27" s="195">
        <v>2116.4899999999998</v>
      </c>
      <c r="G27" s="195">
        <f t="shared" si="1"/>
        <v>99.975909305621144</v>
      </c>
    </row>
    <row r="28" spans="2:7" x14ac:dyDescent="0.3">
      <c r="B28" s="222">
        <v>32</v>
      </c>
      <c r="C28" s="223" t="s">
        <v>15</v>
      </c>
      <c r="D28" s="224">
        <f>D29+D33+D38+D45</f>
        <v>10612</v>
      </c>
      <c r="E28" s="224"/>
      <c r="F28" s="224">
        <f>F29+F33+F38+F45</f>
        <v>10431.399999999998</v>
      </c>
      <c r="G28" s="224">
        <f t="shared" si="1"/>
        <v>98.298153034300768</v>
      </c>
    </row>
    <row r="29" spans="2:7" x14ac:dyDescent="0.3">
      <c r="B29" s="186">
        <v>321</v>
      </c>
      <c r="C29" s="187" t="s">
        <v>32</v>
      </c>
      <c r="D29" s="188">
        <f>SUM(D30:D32)</f>
        <v>3363</v>
      </c>
      <c r="E29" s="198">
        <f>SUM(E30:E32)</f>
        <v>0</v>
      </c>
      <c r="F29" s="188">
        <f>SUM(F30:F32)</f>
        <v>3337.1</v>
      </c>
      <c r="G29" s="188">
        <f t="shared" si="1"/>
        <v>99.229854296758845</v>
      </c>
    </row>
    <row r="30" spans="2:7" x14ac:dyDescent="0.3">
      <c r="B30" s="193">
        <v>3211</v>
      </c>
      <c r="C30" s="193" t="s">
        <v>116</v>
      </c>
      <c r="D30" s="195">
        <v>265</v>
      </c>
      <c r="E30" s="196"/>
      <c r="F30" s="195">
        <v>265</v>
      </c>
      <c r="G30" s="195">
        <f t="shared" si="1"/>
        <v>100</v>
      </c>
    </row>
    <row r="31" spans="2:7" x14ac:dyDescent="0.3">
      <c r="B31" s="193">
        <v>3212</v>
      </c>
      <c r="C31" s="190" t="s">
        <v>117</v>
      </c>
      <c r="D31" s="195">
        <v>2336</v>
      </c>
      <c r="E31" s="196"/>
      <c r="F31" s="195">
        <v>2336</v>
      </c>
      <c r="G31" s="195">
        <f t="shared" si="1"/>
        <v>100</v>
      </c>
    </row>
    <row r="32" spans="2:7" x14ac:dyDescent="0.3">
      <c r="B32" s="193">
        <v>3214</v>
      </c>
      <c r="C32" s="190" t="s">
        <v>200</v>
      </c>
      <c r="D32" s="195">
        <v>762</v>
      </c>
      <c r="E32" s="196"/>
      <c r="F32" s="195">
        <v>736.1</v>
      </c>
      <c r="G32" s="195">
        <f t="shared" si="1"/>
        <v>96.60104986876641</v>
      </c>
    </row>
    <row r="33" spans="2:7" x14ac:dyDescent="0.3">
      <c r="B33" s="186">
        <v>322</v>
      </c>
      <c r="C33" s="187" t="s">
        <v>76</v>
      </c>
      <c r="D33" s="188">
        <f>SUM(D34:D37)</f>
        <v>1572</v>
      </c>
      <c r="E33" s="202">
        <f>SUM(E34:E37)</f>
        <v>0</v>
      </c>
      <c r="F33" s="188">
        <f>SUM(F34:F37)</f>
        <v>1563.1699999999998</v>
      </c>
      <c r="G33" s="188">
        <f t="shared" ref="G33:G56" si="5">F33/D33*100</f>
        <v>99.438295165394393</v>
      </c>
    </row>
    <row r="34" spans="2:7" x14ac:dyDescent="0.3">
      <c r="B34" s="193">
        <v>3221</v>
      </c>
      <c r="C34" s="197" t="s">
        <v>119</v>
      </c>
      <c r="D34" s="195">
        <v>272</v>
      </c>
      <c r="E34" s="196"/>
      <c r="F34" s="195">
        <v>272</v>
      </c>
      <c r="G34" s="195">
        <f t="shared" si="5"/>
        <v>100</v>
      </c>
    </row>
    <row r="35" spans="2:7" x14ac:dyDescent="0.3">
      <c r="B35" s="193">
        <v>3223</v>
      </c>
      <c r="C35" s="190" t="s">
        <v>181</v>
      </c>
      <c r="D35" s="195">
        <v>1300</v>
      </c>
      <c r="E35" s="196"/>
      <c r="F35" s="195">
        <v>1274.31</v>
      </c>
      <c r="G35" s="195">
        <f t="shared" si="5"/>
        <v>98.023846153846151</v>
      </c>
    </row>
    <row r="36" spans="2:7" x14ac:dyDescent="0.3">
      <c r="B36" s="193">
        <v>3224</v>
      </c>
      <c r="C36" s="197" t="s">
        <v>174</v>
      </c>
      <c r="D36" s="195">
        <v>0</v>
      </c>
      <c r="E36" s="196"/>
      <c r="F36" s="195">
        <v>0</v>
      </c>
      <c r="G36" s="195"/>
    </row>
    <row r="37" spans="2:7" x14ac:dyDescent="0.3">
      <c r="B37" s="193">
        <v>3225</v>
      </c>
      <c r="C37" s="197" t="s">
        <v>145</v>
      </c>
      <c r="D37" s="195">
        <v>0</v>
      </c>
      <c r="E37" s="196"/>
      <c r="F37" s="195">
        <v>16.86</v>
      </c>
      <c r="G37" s="195"/>
    </row>
    <row r="38" spans="2:7" x14ac:dyDescent="0.3">
      <c r="B38" s="186">
        <v>323</v>
      </c>
      <c r="C38" s="187" t="s">
        <v>77</v>
      </c>
      <c r="D38" s="188">
        <f>SUM(D39:D44)</f>
        <v>4637</v>
      </c>
      <c r="E38" s="202"/>
      <c r="F38" s="188">
        <f>SUM(F39:F44)</f>
        <v>4601.6299999999992</v>
      </c>
      <c r="G38" s="188">
        <f t="shared" si="5"/>
        <v>99.237222342031473</v>
      </c>
    </row>
    <row r="39" spans="2:7" x14ac:dyDescent="0.3">
      <c r="B39" s="193">
        <v>3231</v>
      </c>
      <c r="C39" s="197" t="s">
        <v>121</v>
      </c>
      <c r="D39" s="195">
        <v>1180</v>
      </c>
      <c r="E39" s="196"/>
      <c r="F39" s="195">
        <v>1180</v>
      </c>
      <c r="G39" s="195">
        <f t="shared" si="5"/>
        <v>100</v>
      </c>
    </row>
    <row r="40" spans="2:7" x14ac:dyDescent="0.3">
      <c r="B40" s="193">
        <v>3232</v>
      </c>
      <c r="C40" s="197" t="s">
        <v>122</v>
      </c>
      <c r="D40" s="195">
        <v>1019</v>
      </c>
      <c r="E40" s="196"/>
      <c r="F40" s="195">
        <v>1018.95</v>
      </c>
      <c r="G40" s="195">
        <f t="shared" si="5"/>
        <v>99.995093228655549</v>
      </c>
    </row>
    <row r="41" spans="2:7" x14ac:dyDescent="0.3">
      <c r="B41" s="193">
        <v>3233</v>
      </c>
      <c r="C41" s="197" t="s">
        <v>123</v>
      </c>
      <c r="D41" s="195">
        <v>35</v>
      </c>
      <c r="E41" s="196"/>
      <c r="F41" s="195">
        <v>0</v>
      </c>
      <c r="G41" s="195">
        <f t="shared" ref="G41:G42" si="6">F41/D41*100</f>
        <v>0</v>
      </c>
    </row>
    <row r="42" spans="2:7" x14ac:dyDescent="0.3">
      <c r="B42" s="193">
        <v>3235</v>
      </c>
      <c r="C42" s="197" t="s">
        <v>164</v>
      </c>
      <c r="D42" s="195">
        <v>932</v>
      </c>
      <c r="E42" s="196"/>
      <c r="F42" s="195">
        <v>931.68</v>
      </c>
      <c r="G42" s="195">
        <f t="shared" si="6"/>
        <v>99.965665236051493</v>
      </c>
    </row>
    <row r="43" spans="2:7" x14ac:dyDescent="0.3">
      <c r="B43" s="193">
        <v>3237</v>
      </c>
      <c r="C43" s="197" t="s">
        <v>124</v>
      </c>
      <c r="D43" s="195">
        <v>1291</v>
      </c>
      <c r="E43" s="196"/>
      <c r="F43" s="195">
        <v>1291</v>
      </c>
      <c r="G43" s="195">
        <f t="shared" si="5"/>
        <v>100</v>
      </c>
    </row>
    <row r="44" spans="2:7" x14ac:dyDescent="0.3">
      <c r="B44" s="193">
        <v>3239</v>
      </c>
      <c r="C44" s="197" t="s">
        <v>125</v>
      </c>
      <c r="D44" s="195">
        <v>180</v>
      </c>
      <c r="E44" s="196"/>
      <c r="F44" s="195">
        <v>180</v>
      </c>
      <c r="G44" s="195">
        <f t="shared" si="5"/>
        <v>100</v>
      </c>
    </row>
    <row r="45" spans="2:7" x14ac:dyDescent="0.3">
      <c r="B45" s="186">
        <v>329</v>
      </c>
      <c r="C45" s="187" t="s">
        <v>78</v>
      </c>
      <c r="D45" s="188">
        <f>SUM(D46:D49)</f>
        <v>1040</v>
      </c>
      <c r="E45" s="188">
        <f>SUM(E46:E49)</f>
        <v>0</v>
      </c>
      <c r="F45" s="188">
        <f>SUM(F46:F49)</f>
        <v>929.5</v>
      </c>
      <c r="G45" s="188">
        <f t="shared" si="5"/>
        <v>89.375</v>
      </c>
    </row>
    <row r="46" spans="2:7" x14ac:dyDescent="0.3">
      <c r="B46" s="193">
        <v>3291</v>
      </c>
      <c r="C46" s="197" t="s">
        <v>201</v>
      </c>
      <c r="D46" s="195">
        <v>158</v>
      </c>
      <c r="E46" s="196"/>
      <c r="F46" s="195">
        <v>158</v>
      </c>
      <c r="G46" s="195">
        <f t="shared" ref="G46" si="7">F46/D46*100</f>
        <v>100</v>
      </c>
    </row>
    <row r="47" spans="2:7" x14ac:dyDescent="0.3">
      <c r="B47" s="193">
        <v>3292</v>
      </c>
      <c r="C47" s="197" t="s">
        <v>126</v>
      </c>
      <c r="D47" s="195">
        <v>770</v>
      </c>
      <c r="E47" s="196"/>
      <c r="F47" s="195">
        <v>770</v>
      </c>
      <c r="G47" s="195">
        <f t="shared" si="5"/>
        <v>100</v>
      </c>
    </row>
    <row r="48" spans="2:7" x14ac:dyDescent="0.3">
      <c r="B48" s="193">
        <v>3294</v>
      </c>
      <c r="C48" s="197" t="s">
        <v>144</v>
      </c>
      <c r="D48" s="195">
        <v>2</v>
      </c>
      <c r="E48" s="196"/>
      <c r="F48" s="195">
        <v>1.5</v>
      </c>
      <c r="G48" s="195">
        <f t="shared" si="5"/>
        <v>75</v>
      </c>
    </row>
    <row r="49" spans="2:7" x14ac:dyDescent="0.3">
      <c r="B49" s="193">
        <v>3295</v>
      </c>
      <c r="C49" s="197" t="s">
        <v>127</v>
      </c>
      <c r="D49" s="195">
        <v>110</v>
      </c>
      <c r="E49" s="196"/>
      <c r="F49" s="195"/>
      <c r="G49" s="195">
        <f t="shared" si="5"/>
        <v>0</v>
      </c>
    </row>
    <row r="50" spans="2:7" x14ac:dyDescent="0.3">
      <c r="B50" s="222">
        <v>34</v>
      </c>
      <c r="C50" s="223" t="s">
        <v>79</v>
      </c>
      <c r="D50" s="224">
        <f t="shared" ref="D50:F50" si="8">D51</f>
        <v>344</v>
      </c>
      <c r="E50" s="225" t="s">
        <v>178</v>
      </c>
      <c r="F50" s="224">
        <f t="shared" si="8"/>
        <v>344</v>
      </c>
      <c r="G50" s="224">
        <f t="shared" si="5"/>
        <v>100</v>
      </c>
    </row>
    <row r="51" spans="2:7" ht="14.25" customHeight="1" x14ac:dyDescent="0.3">
      <c r="B51" s="186">
        <v>343</v>
      </c>
      <c r="C51" s="187" t="s">
        <v>80</v>
      </c>
      <c r="D51" s="188">
        <f>D52</f>
        <v>344</v>
      </c>
      <c r="E51" s="202"/>
      <c r="F51" s="188">
        <f>SUM(F52:F56)</f>
        <v>344</v>
      </c>
      <c r="G51" s="188">
        <f t="shared" si="5"/>
        <v>100</v>
      </c>
    </row>
    <row r="52" spans="2:7" x14ac:dyDescent="0.3">
      <c r="B52" s="193">
        <v>3431</v>
      </c>
      <c r="C52" s="197" t="s">
        <v>128</v>
      </c>
      <c r="D52" s="195">
        <v>344</v>
      </c>
      <c r="E52" s="196"/>
      <c r="F52" s="195">
        <v>344</v>
      </c>
      <c r="G52" s="195">
        <f t="shared" si="5"/>
        <v>100</v>
      </c>
    </row>
    <row r="53" spans="2:7" x14ac:dyDescent="0.3">
      <c r="B53" s="183">
        <v>4</v>
      </c>
      <c r="C53" s="184" t="s">
        <v>6</v>
      </c>
      <c r="D53" s="185">
        <f t="shared" ref="D53:F55" si="9">D54</f>
        <v>0</v>
      </c>
      <c r="E53" s="203"/>
      <c r="F53" s="185">
        <f t="shared" si="9"/>
        <v>0</v>
      </c>
      <c r="G53" s="185" t="e">
        <f t="shared" si="5"/>
        <v>#DIV/0!</v>
      </c>
    </row>
    <row r="54" spans="2:7" x14ac:dyDescent="0.3">
      <c r="B54" s="222">
        <v>41</v>
      </c>
      <c r="C54" s="223" t="s">
        <v>179</v>
      </c>
      <c r="D54" s="224">
        <f t="shared" si="9"/>
        <v>0</v>
      </c>
      <c r="E54" s="225"/>
      <c r="F54" s="224">
        <f t="shared" si="9"/>
        <v>0</v>
      </c>
      <c r="G54" s="224" t="e">
        <f t="shared" si="5"/>
        <v>#DIV/0!</v>
      </c>
    </row>
    <row r="55" spans="2:7" x14ac:dyDescent="0.3">
      <c r="B55" s="204">
        <v>412</v>
      </c>
      <c r="C55" s="205" t="s">
        <v>180</v>
      </c>
      <c r="D55" s="206">
        <f t="shared" si="9"/>
        <v>0</v>
      </c>
      <c r="E55" s="207"/>
      <c r="F55" s="206">
        <f t="shared" si="9"/>
        <v>0</v>
      </c>
      <c r="G55" s="206" t="e">
        <f t="shared" si="5"/>
        <v>#DIV/0!</v>
      </c>
    </row>
    <row r="56" spans="2:7" x14ac:dyDescent="0.3">
      <c r="B56" s="193">
        <v>4123</v>
      </c>
      <c r="C56" s="197" t="s">
        <v>166</v>
      </c>
      <c r="D56" s="195">
        <v>0</v>
      </c>
      <c r="E56" s="196"/>
      <c r="F56" s="195"/>
      <c r="G56" s="195" t="e">
        <f t="shared" si="5"/>
        <v>#DIV/0!</v>
      </c>
    </row>
    <row r="57" spans="2:7" x14ac:dyDescent="0.3">
      <c r="B57" s="267" t="s">
        <v>172</v>
      </c>
      <c r="C57" s="268"/>
      <c r="D57" s="199">
        <f>D58</f>
        <v>23084.37</v>
      </c>
      <c r="E57" s="200"/>
      <c r="F57" s="199">
        <f>F58</f>
        <v>17333.04</v>
      </c>
      <c r="G57" s="199">
        <f t="shared" si="1"/>
        <v>75.08560987369377</v>
      </c>
    </row>
    <row r="58" spans="2:7" x14ac:dyDescent="0.3">
      <c r="B58" s="180"/>
      <c r="C58" s="181" t="s">
        <v>99</v>
      </c>
      <c r="D58" s="182">
        <f>D59+D89</f>
        <v>23084.37</v>
      </c>
      <c r="E58" s="201"/>
      <c r="F58" s="182">
        <f>F59+F89</f>
        <v>17333.04</v>
      </c>
      <c r="G58" s="182">
        <f t="shared" si="1"/>
        <v>75.08560987369377</v>
      </c>
    </row>
    <row r="59" spans="2:7" x14ac:dyDescent="0.3">
      <c r="B59" s="183">
        <v>3</v>
      </c>
      <c r="C59" s="184" t="s">
        <v>95</v>
      </c>
      <c r="D59" s="185">
        <f>D60+D65+D85</f>
        <v>19019</v>
      </c>
      <c r="E59" s="185"/>
      <c r="F59" s="185">
        <f>F60+F65+F85</f>
        <v>16337.17</v>
      </c>
      <c r="G59" s="185">
        <f t="shared" si="1"/>
        <v>85.899206057100798</v>
      </c>
    </row>
    <row r="60" spans="2:7" x14ac:dyDescent="0.3">
      <c r="B60" s="222">
        <v>31</v>
      </c>
      <c r="C60" s="223" t="s">
        <v>5</v>
      </c>
      <c r="D60" s="224">
        <f>D61+D63</f>
        <v>15361</v>
      </c>
      <c r="E60" s="224"/>
      <c r="F60" s="224">
        <f>F61+F63</f>
        <v>15360.48</v>
      </c>
      <c r="G60" s="228">
        <f t="shared" si="1"/>
        <v>99.996614803723716</v>
      </c>
    </row>
    <row r="61" spans="2:7" x14ac:dyDescent="0.3">
      <c r="B61" s="186">
        <v>311</v>
      </c>
      <c r="C61" s="187" t="s">
        <v>31</v>
      </c>
      <c r="D61" s="188">
        <f t="shared" ref="D61:F61" si="10">D62</f>
        <v>15361</v>
      </c>
      <c r="E61" s="188"/>
      <c r="F61" s="188">
        <f t="shared" si="10"/>
        <v>15360.48</v>
      </c>
      <c r="G61" s="188">
        <f t="shared" si="1"/>
        <v>99.996614803723716</v>
      </c>
    </row>
    <row r="62" spans="2:7" x14ac:dyDescent="0.3">
      <c r="B62" s="189">
        <v>3111</v>
      </c>
      <c r="C62" s="190" t="s">
        <v>115</v>
      </c>
      <c r="D62" s="191">
        <v>15361</v>
      </c>
      <c r="E62" s="192"/>
      <c r="F62" s="191">
        <v>15360.48</v>
      </c>
      <c r="G62" s="208">
        <f t="shared" si="1"/>
        <v>99.996614803723716</v>
      </c>
    </row>
    <row r="63" spans="2:7" x14ac:dyDescent="0.3">
      <c r="B63" s="186">
        <v>313</v>
      </c>
      <c r="C63" s="187" t="s">
        <v>96</v>
      </c>
      <c r="D63" s="188">
        <f t="shared" ref="D63:F63" si="11">D64</f>
        <v>0</v>
      </c>
      <c r="E63" s="188"/>
      <c r="F63" s="188">
        <f t="shared" si="11"/>
        <v>0</v>
      </c>
      <c r="G63" s="188"/>
    </row>
    <row r="64" spans="2:7" x14ac:dyDescent="0.3">
      <c r="B64" s="193">
        <v>3132</v>
      </c>
      <c r="C64" s="197" t="s">
        <v>97</v>
      </c>
      <c r="D64" s="195"/>
      <c r="E64" s="196"/>
      <c r="F64" s="195">
        <v>0</v>
      </c>
      <c r="G64" s="195"/>
    </row>
    <row r="65" spans="2:7" x14ac:dyDescent="0.3">
      <c r="B65" s="222">
        <v>32</v>
      </c>
      <c r="C65" s="223" t="s">
        <v>15</v>
      </c>
      <c r="D65" s="226">
        <f>D66+D70+D74+D81</f>
        <v>3628</v>
      </c>
      <c r="E65" s="227"/>
      <c r="F65" s="226">
        <f>F66+F70+F74+F81</f>
        <v>778.04000000000019</v>
      </c>
      <c r="G65" s="228">
        <f t="shared" si="1"/>
        <v>21.445424476295486</v>
      </c>
    </row>
    <row r="66" spans="2:7" x14ac:dyDescent="0.3">
      <c r="B66" s="209">
        <v>321</v>
      </c>
      <c r="C66" s="210" t="s">
        <v>182</v>
      </c>
      <c r="D66" s="211">
        <f>SUM(D67:D69)</f>
        <v>713</v>
      </c>
      <c r="E66" s="212">
        <f>SUM(E67:E69)</f>
        <v>0</v>
      </c>
      <c r="F66" s="211">
        <f>SUM(F67:F69)</f>
        <v>351.84000000000003</v>
      </c>
      <c r="G66" s="211">
        <f t="shared" si="1"/>
        <v>49.346423562412348</v>
      </c>
    </row>
    <row r="67" spans="2:7" x14ac:dyDescent="0.3">
      <c r="B67" s="193">
        <v>3211</v>
      </c>
      <c r="C67" s="197" t="s">
        <v>116</v>
      </c>
      <c r="D67" s="195">
        <v>252</v>
      </c>
      <c r="E67" s="196"/>
      <c r="F67" s="195">
        <v>170.9</v>
      </c>
      <c r="G67" s="208">
        <f t="shared" ref="G67" si="12">F67/D67*100</f>
        <v>67.817460317460316</v>
      </c>
    </row>
    <row r="68" spans="2:7" x14ac:dyDescent="0.3">
      <c r="B68" s="193">
        <v>3212</v>
      </c>
      <c r="C68" s="197" t="s">
        <v>202</v>
      </c>
      <c r="D68" s="195">
        <v>230</v>
      </c>
      <c r="E68" s="196"/>
      <c r="F68" s="195">
        <v>180.94</v>
      </c>
      <c r="G68" s="208">
        <f t="shared" si="1"/>
        <v>78.669565217391295</v>
      </c>
    </row>
    <row r="69" spans="2:7" x14ac:dyDescent="0.3">
      <c r="B69" s="193">
        <v>3214</v>
      </c>
      <c r="C69" s="197" t="s">
        <v>118</v>
      </c>
      <c r="D69" s="195">
        <v>231</v>
      </c>
      <c r="E69" s="196"/>
      <c r="F69" s="195">
        <v>0</v>
      </c>
      <c r="G69" s="208">
        <f t="shared" si="1"/>
        <v>0</v>
      </c>
    </row>
    <row r="70" spans="2:7" x14ac:dyDescent="0.3">
      <c r="B70" s="186">
        <v>322</v>
      </c>
      <c r="C70" s="187" t="s">
        <v>76</v>
      </c>
      <c r="D70" s="188">
        <f>SUM(D71:D73)</f>
        <v>950</v>
      </c>
      <c r="E70" s="202"/>
      <c r="F70" s="188">
        <f>SUM(F71:F73)</f>
        <v>43.44</v>
      </c>
      <c r="G70" s="188">
        <f t="shared" si="1"/>
        <v>4.5726315789473686</v>
      </c>
    </row>
    <row r="71" spans="2:7" x14ac:dyDescent="0.3">
      <c r="B71" s="193">
        <v>3221</v>
      </c>
      <c r="C71" s="197" t="s">
        <v>119</v>
      </c>
      <c r="D71" s="195">
        <v>500</v>
      </c>
      <c r="E71" s="196"/>
      <c r="F71" s="195">
        <v>43.44</v>
      </c>
      <c r="G71" s="195">
        <f t="shared" si="1"/>
        <v>8.6880000000000006</v>
      </c>
    </row>
    <row r="72" spans="2:7" x14ac:dyDescent="0.3">
      <c r="B72" s="193">
        <v>3223</v>
      </c>
      <c r="C72" s="197" t="s">
        <v>120</v>
      </c>
      <c r="D72" s="195">
        <v>150</v>
      </c>
      <c r="E72" s="196"/>
      <c r="F72" s="195"/>
      <c r="G72" s="195">
        <f t="shared" si="1"/>
        <v>0</v>
      </c>
    </row>
    <row r="73" spans="2:7" x14ac:dyDescent="0.3">
      <c r="B73" s="193">
        <v>3225</v>
      </c>
      <c r="C73" s="197" t="s">
        <v>145</v>
      </c>
      <c r="D73" s="195">
        <v>300</v>
      </c>
      <c r="E73" s="196"/>
      <c r="F73" s="195"/>
      <c r="G73" s="195">
        <f t="shared" ref="G73:G98" si="13">F73/D73*100</f>
        <v>0</v>
      </c>
    </row>
    <row r="74" spans="2:7" x14ac:dyDescent="0.3">
      <c r="B74" s="186">
        <v>323</v>
      </c>
      <c r="C74" s="187" t="s">
        <v>77</v>
      </c>
      <c r="D74" s="188">
        <f>SUM(D75:D80)</f>
        <v>1905</v>
      </c>
      <c r="E74" s="202">
        <f>SUM(E75:E80)</f>
        <v>0</v>
      </c>
      <c r="F74" s="188">
        <f>SUM(F75:F80)</f>
        <v>270.58000000000004</v>
      </c>
      <c r="G74" s="188">
        <f t="shared" si="13"/>
        <v>14.203674540682417</v>
      </c>
    </row>
    <row r="75" spans="2:7" x14ac:dyDescent="0.3">
      <c r="B75" s="193">
        <v>3231</v>
      </c>
      <c r="C75" s="197" t="s">
        <v>121</v>
      </c>
      <c r="D75" s="195">
        <v>79</v>
      </c>
      <c r="E75" s="196"/>
      <c r="F75" s="195">
        <v>151.6</v>
      </c>
      <c r="G75" s="195">
        <f t="shared" si="13"/>
        <v>191.8987341772152</v>
      </c>
    </row>
    <row r="76" spans="2:7" x14ac:dyDescent="0.3">
      <c r="B76" s="193">
        <v>3232</v>
      </c>
      <c r="C76" s="197" t="s">
        <v>122</v>
      </c>
      <c r="D76" s="195">
        <v>70</v>
      </c>
      <c r="E76" s="196"/>
      <c r="F76" s="195">
        <v>0.18</v>
      </c>
      <c r="G76" s="195">
        <f t="shared" si="13"/>
        <v>0.25714285714285712</v>
      </c>
    </row>
    <row r="77" spans="2:7" x14ac:dyDescent="0.3">
      <c r="B77" s="193">
        <v>3236</v>
      </c>
      <c r="C77" s="197" t="s">
        <v>163</v>
      </c>
      <c r="D77" s="195">
        <v>850</v>
      </c>
      <c r="E77" s="196"/>
      <c r="F77" s="195"/>
      <c r="G77" s="195">
        <f t="shared" si="13"/>
        <v>0</v>
      </c>
    </row>
    <row r="78" spans="2:7" x14ac:dyDescent="0.3">
      <c r="B78" s="193">
        <v>3237</v>
      </c>
      <c r="C78" s="197" t="s">
        <v>124</v>
      </c>
      <c r="D78" s="195">
        <v>500</v>
      </c>
      <c r="E78" s="196"/>
      <c r="F78" s="195">
        <v>113.32</v>
      </c>
      <c r="G78" s="195">
        <f t="shared" si="13"/>
        <v>22.663999999999998</v>
      </c>
    </row>
    <row r="79" spans="2:7" x14ac:dyDescent="0.3">
      <c r="B79" s="193">
        <v>3238</v>
      </c>
      <c r="C79" s="197" t="s">
        <v>141</v>
      </c>
      <c r="D79" s="195">
        <v>400</v>
      </c>
      <c r="E79" s="196"/>
      <c r="F79" s="195"/>
      <c r="G79" s="195">
        <f t="shared" si="13"/>
        <v>0</v>
      </c>
    </row>
    <row r="80" spans="2:7" x14ac:dyDescent="0.3">
      <c r="B80" s="193">
        <v>3239</v>
      </c>
      <c r="C80" s="197" t="s">
        <v>125</v>
      </c>
      <c r="D80" s="195">
        <v>6</v>
      </c>
      <c r="E80" s="196"/>
      <c r="F80" s="195">
        <v>5.48</v>
      </c>
      <c r="G80" s="195">
        <f t="shared" ref="G80" si="14">F80/D80*100</f>
        <v>91.333333333333343</v>
      </c>
    </row>
    <row r="81" spans="2:7" x14ac:dyDescent="0.3">
      <c r="B81" s="186">
        <v>329</v>
      </c>
      <c r="C81" s="187" t="s">
        <v>78</v>
      </c>
      <c r="D81" s="188">
        <f>SUM(D82:D84)</f>
        <v>60</v>
      </c>
      <c r="E81" s="202">
        <f>SUM(E82:E84)</f>
        <v>0</v>
      </c>
      <c r="F81" s="188">
        <f>SUM(F82:F84)</f>
        <v>112.18</v>
      </c>
      <c r="G81" s="188">
        <f t="shared" si="13"/>
        <v>186.96666666666667</v>
      </c>
    </row>
    <row r="82" spans="2:7" x14ac:dyDescent="0.3">
      <c r="B82" s="193">
        <v>3291</v>
      </c>
      <c r="C82" s="197" t="s">
        <v>183</v>
      </c>
      <c r="D82" s="195">
        <v>27</v>
      </c>
      <c r="E82" s="213"/>
      <c r="F82" s="208">
        <v>99.53</v>
      </c>
      <c r="G82" s="208"/>
    </row>
    <row r="83" spans="2:7" x14ac:dyDescent="0.3">
      <c r="B83" s="193">
        <v>3292</v>
      </c>
      <c r="C83" s="197" t="s">
        <v>126</v>
      </c>
      <c r="D83" s="195">
        <v>13</v>
      </c>
      <c r="E83" s="196"/>
      <c r="F83" s="195">
        <v>12.65</v>
      </c>
      <c r="G83" s="195">
        <f t="shared" si="13"/>
        <v>97.307692307692307</v>
      </c>
    </row>
    <row r="84" spans="2:7" x14ac:dyDescent="0.3">
      <c r="B84" s="193">
        <v>3295</v>
      </c>
      <c r="C84" s="197" t="s">
        <v>127</v>
      </c>
      <c r="D84" s="195">
        <v>20</v>
      </c>
      <c r="E84" s="196"/>
      <c r="F84" s="195"/>
      <c r="G84" s="195">
        <f t="shared" ref="G84" si="15">F84/D84*100</f>
        <v>0</v>
      </c>
    </row>
    <row r="85" spans="2:7" x14ac:dyDescent="0.3">
      <c r="B85" s="222">
        <v>34</v>
      </c>
      <c r="C85" s="223" t="s">
        <v>79</v>
      </c>
      <c r="D85" s="224">
        <f t="shared" ref="D85:F85" si="16">D86</f>
        <v>30</v>
      </c>
      <c r="E85" s="225"/>
      <c r="F85" s="224">
        <f t="shared" si="16"/>
        <v>198.65</v>
      </c>
      <c r="G85" s="224">
        <f t="shared" si="13"/>
        <v>662.16666666666674</v>
      </c>
    </row>
    <row r="86" spans="2:7" x14ac:dyDescent="0.3">
      <c r="B86" s="186">
        <v>343</v>
      </c>
      <c r="C86" s="187" t="s">
        <v>80</v>
      </c>
      <c r="D86" s="188">
        <f>SUM(D87:D88)</f>
        <v>30</v>
      </c>
      <c r="E86" s="202"/>
      <c r="F86" s="188">
        <f>SUM(F87:F88)</f>
        <v>198.65</v>
      </c>
      <c r="G86" s="206">
        <f t="shared" si="13"/>
        <v>662.16666666666674</v>
      </c>
    </row>
    <row r="87" spans="2:7" x14ac:dyDescent="0.3">
      <c r="B87" s="193">
        <v>3431</v>
      </c>
      <c r="C87" s="197" t="s">
        <v>128</v>
      </c>
      <c r="D87" s="195">
        <v>30</v>
      </c>
      <c r="E87" s="196"/>
      <c r="F87" s="195">
        <v>198.65</v>
      </c>
      <c r="G87" s="195"/>
    </row>
    <row r="88" spans="2:7" x14ac:dyDescent="0.3">
      <c r="B88" s="193">
        <v>3434</v>
      </c>
      <c r="C88" s="197" t="s">
        <v>175</v>
      </c>
      <c r="D88" s="195"/>
      <c r="E88" s="196"/>
      <c r="F88" s="195"/>
      <c r="G88" s="195"/>
    </row>
    <row r="89" spans="2:7" x14ac:dyDescent="0.3">
      <c r="B89" s="183">
        <v>4</v>
      </c>
      <c r="C89" s="184" t="s">
        <v>6</v>
      </c>
      <c r="D89" s="185">
        <f t="shared" ref="D89:F91" si="17">D90</f>
        <v>4065.37</v>
      </c>
      <c r="E89" s="203"/>
      <c r="F89" s="185">
        <f t="shared" si="17"/>
        <v>995.87</v>
      </c>
      <c r="G89" s="185">
        <f t="shared" si="13"/>
        <v>24.49641730027033</v>
      </c>
    </row>
    <row r="90" spans="2:7" x14ac:dyDescent="0.3">
      <c r="B90" s="222">
        <v>42</v>
      </c>
      <c r="C90" s="223" t="s">
        <v>98</v>
      </c>
      <c r="D90" s="224">
        <f t="shared" si="17"/>
        <v>4065.37</v>
      </c>
      <c r="E90" s="225"/>
      <c r="F90" s="224">
        <f t="shared" si="17"/>
        <v>995.87</v>
      </c>
      <c r="G90" s="224">
        <f t="shared" si="13"/>
        <v>24.49641730027033</v>
      </c>
    </row>
    <row r="91" spans="2:7" x14ac:dyDescent="0.3">
      <c r="B91" s="204">
        <v>422</v>
      </c>
      <c r="C91" s="205" t="s">
        <v>82</v>
      </c>
      <c r="D91" s="206">
        <f t="shared" si="17"/>
        <v>4065.37</v>
      </c>
      <c r="E91" s="207"/>
      <c r="F91" s="206">
        <f t="shared" si="17"/>
        <v>995.87</v>
      </c>
      <c r="G91" s="206">
        <f t="shared" si="13"/>
        <v>24.49641730027033</v>
      </c>
    </row>
    <row r="92" spans="2:7" x14ac:dyDescent="0.3">
      <c r="B92" s="193">
        <v>4221</v>
      </c>
      <c r="C92" s="197" t="s">
        <v>129</v>
      </c>
      <c r="D92" s="195">
        <v>4065.37</v>
      </c>
      <c r="E92" s="196"/>
      <c r="F92" s="195">
        <v>995.87</v>
      </c>
      <c r="G92" s="195">
        <f t="shared" si="13"/>
        <v>24.49641730027033</v>
      </c>
    </row>
    <row r="93" spans="2:7" x14ac:dyDescent="0.3">
      <c r="B93" s="267" t="s">
        <v>173</v>
      </c>
      <c r="C93" s="268"/>
      <c r="D93" s="199">
        <f>D94</f>
        <v>65000</v>
      </c>
      <c r="E93" s="200"/>
      <c r="F93" s="199">
        <f>F94</f>
        <v>65000</v>
      </c>
      <c r="G93" s="199">
        <f t="shared" si="13"/>
        <v>100</v>
      </c>
    </row>
    <row r="94" spans="2:7" x14ac:dyDescent="0.3">
      <c r="B94" s="180"/>
      <c r="C94" s="181" t="s">
        <v>99</v>
      </c>
      <c r="D94" s="182">
        <f>D95+D120</f>
        <v>65000</v>
      </c>
      <c r="E94" s="201"/>
      <c r="F94" s="182">
        <f>F95+F120</f>
        <v>65000</v>
      </c>
      <c r="G94" s="182">
        <f t="shared" si="13"/>
        <v>100</v>
      </c>
    </row>
    <row r="95" spans="2:7" x14ac:dyDescent="0.3">
      <c r="B95" s="183">
        <v>3</v>
      </c>
      <c r="C95" s="184" t="s">
        <v>95</v>
      </c>
      <c r="D95" s="185">
        <f>D96</f>
        <v>65000</v>
      </c>
      <c r="E95" s="185"/>
      <c r="F95" s="185">
        <f>F96</f>
        <v>65000</v>
      </c>
      <c r="G95" s="185">
        <f t="shared" si="13"/>
        <v>100</v>
      </c>
    </row>
    <row r="96" spans="2:7" x14ac:dyDescent="0.3">
      <c r="B96" s="222">
        <v>31</v>
      </c>
      <c r="C96" s="223" t="s">
        <v>184</v>
      </c>
      <c r="D96" s="226">
        <f>D97+D99</f>
        <v>65000</v>
      </c>
      <c r="E96" s="227"/>
      <c r="F96" s="226">
        <f>F97+F99</f>
        <v>65000</v>
      </c>
      <c r="G96" s="228">
        <f t="shared" si="13"/>
        <v>100</v>
      </c>
    </row>
    <row r="97" spans="2:7" x14ac:dyDescent="0.3">
      <c r="B97" s="186">
        <v>322</v>
      </c>
      <c r="C97" s="187" t="s">
        <v>76</v>
      </c>
      <c r="D97" s="188">
        <f>D98</f>
        <v>58139</v>
      </c>
      <c r="E97" s="202"/>
      <c r="F97" s="188">
        <f>F98</f>
        <v>58139</v>
      </c>
      <c r="G97" s="188">
        <f t="shared" si="13"/>
        <v>100</v>
      </c>
    </row>
    <row r="98" spans="2:7" x14ac:dyDescent="0.3">
      <c r="B98" s="193">
        <v>3111</v>
      </c>
      <c r="C98" s="197" t="s">
        <v>115</v>
      </c>
      <c r="D98" s="195">
        <v>58139</v>
      </c>
      <c r="E98" s="196"/>
      <c r="F98" s="195">
        <v>58139</v>
      </c>
      <c r="G98" s="195">
        <f t="shared" si="13"/>
        <v>100</v>
      </c>
    </row>
    <row r="99" spans="2:7" x14ac:dyDescent="0.3">
      <c r="B99" s="186">
        <v>313</v>
      </c>
      <c r="C99" s="187" t="s">
        <v>74</v>
      </c>
      <c r="D99" s="188">
        <f>D100</f>
        <v>6861</v>
      </c>
      <c r="E99" s="202"/>
      <c r="F99" s="188">
        <f>F100</f>
        <v>6861</v>
      </c>
      <c r="G99" s="188">
        <f t="shared" ref="G99:G100" si="18">F99/D99*100</f>
        <v>100</v>
      </c>
    </row>
    <row r="100" spans="2:7" x14ac:dyDescent="0.3">
      <c r="B100" s="193">
        <v>3132</v>
      </c>
      <c r="C100" s="197" t="s">
        <v>185</v>
      </c>
      <c r="D100" s="195">
        <v>6861</v>
      </c>
      <c r="E100" s="196"/>
      <c r="F100" s="195">
        <v>6861</v>
      </c>
      <c r="G100" s="195">
        <f t="shared" si="18"/>
        <v>100</v>
      </c>
    </row>
  </sheetData>
  <mergeCells count="12">
    <mergeCell ref="B57:C57"/>
    <mergeCell ref="B93:C93"/>
    <mergeCell ref="B9:C9"/>
    <mergeCell ref="B12:C12"/>
    <mergeCell ref="B13:C13"/>
    <mergeCell ref="B14:C14"/>
    <mergeCell ref="B18:C18"/>
    <mergeCell ref="B2:C2"/>
    <mergeCell ref="B3:C3"/>
    <mergeCell ref="C5:G5"/>
    <mergeCell ref="B7:G7"/>
    <mergeCell ref="B8:C8"/>
  </mergeCells>
  <pageMargins left="0.7" right="0.7" top="0.75" bottom="0.75" header="0.3" footer="0.3"/>
  <pageSetup paperSize="9"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29"/>
  <sheetViews>
    <sheetView tabSelected="1" topLeftCell="A10" workbookViewId="0">
      <selection activeCell="B27" sqref="B27"/>
    </sheetView>
  </sheetViews>
  <sheetFormatPr defaultRowHeight="14.4" x14ac:dyDescent="0.3"/>
  <sheetData>
    <row r="2" spans="2:8" s="139" customFormat="1" ht="15.6" x14ac:dyDescent="0.3">
      <c r="B2" s="139" t="s">
        <v>83</v>
      </c>
    </row>
    <row r="3" spans="2:8" s="139" customFormat="1" ht="15.6" x14ac:dyDescent="0.3">
      <c r="B3" s="139" t="s">
        <v>235</v>
      </c>
    </row>
    <row r="6" spans="2:8" s="138" customFormat="1" ht="15.6" x14ac:dyDescent="0.3">
      <c r="B6" s="139" t="s">
        <v>194</v>
      </c>
    </row>
    <row r="10" spans="2:8" x14ac:dyDescent="0.3">
      <c r="B10" s="137" t="s">
        <v>102</v>
      </c>
      <c r="C10" s="137"/>
      <c r="D10" s="137"/>
      <c r="E10" s="137"/>
      <c r="F10" s="137"/>
      <c r="G10" s="137"/>
      <c r="H10" s="137"/>
    </row>
    <row r="11" spans="2:8" x14ac:dyDescent="0.3">
      <c r="C11" t="s">
        <v>203</v>
      </c>
    </row>
    <row r="12" spans="2:8" x14ac:dyDescent="0.3">
      <c r="C12" t="s">
        <v>100</v>
      </c>
    </row>
    <row r="14" spans="2:8" x14ac:dyDescent="0.3">
      <c r="B14" s="137" t="s">
        <v>103</v>
      </c>
    </row>
    <row r="15" spans="2:8" x14ac:dyDescent="0.3">
      <c r="C15" t="s">
        <v>204</v>
      </c>
    </row>
    <row r="16" spans="2:8" x14ac:dyDescent="0.3">
      <c r="C16" t="s">
        <v>101</v>
      </c>
    </row>
    <row r="18" spans="2:11" x14ac:dyDescent="0.3">
      <c r="B18" s="137" t="s">
        <v>104</v>
      </c>
      <c r="C18" s="137"/>
      <c r="D18" s="137"/>
      <c r="E18" s="137"/>
      <c r="F18" s="137"/>
      <c r="G18" s="137"/>
      <c r="H18" s="137"/>
    </row>
    <row r="19" spans="2:11" x14ac:dyDescent="0.3">
      <c r="C19" t="s">
        <v>205</v>
      </c>
    </row>
    <row r="20" spans="2:11" x14ac:dyDescent="0.3">
      <c r="C20" t="s">
        <v>105</v>
      </c>
    </row>
    <row r="22" spans="2:11" x14ac:dyDescent="0.3">
      <c r="B22" t="s">
        <v>107</v>
      </c>
    </row>
    <row r="23" spans="2:11" x14ac:dyDescent="0.3">
      <c r="C23" t="s">
        <v>206</v>
      </c>
    </row>
    <row r="24" spans="2:11" x14ac:dyDescent="0.3">
      <c r="C24" t="s">
        <v>106</v>
      </c>
    </row>
    <row r="27" spans="2:11" x14ac:dyDescent="0.3">
      <c r="B27" t="s">
        <v>238</v>
      </c>
      <c r="I27" t="s">
        <v>108</v>
      </c>
    </row>
    <row r="29" spans="2:11" x14ac:dyDescent="0.3">
      <c r="K29" t="s">
        <v>109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O66"/>
  <sheetViews>
    <sheetView workbookViewId="0">
      <selection activeCell="B3" sqref="B3"/>
    </sheetView>
  </sheetViews>
  <sheetFormatPr defaultRowHeight="14.4" x14ac:dyDescent="0.3"/>
  <sheetData>
    <row r="2" spans="2:15" x14ac:dyDescent="0.3">
      <c r="B2" t="s">
        <v>83</v>
      </c>
    </row>
    <row r="3" spans="2:15" x14ac:dyDescent="0.3">
      <c r="B3" t="s">
        <v>235</v>
      </c>
    </row>
    <row r="6" spans="2:15" x14ac:dyDescent="0.3">
      <c r="C6" t="s">
        <v>195</v>
      </c>
    </row>
    <row r="7" spans="2:15" x14ac:dyDescent="0.3">
      <c r="O7" s="145"/>
    </row>
    <row r="8" spans="2:15" x14ac:dyDescent="0.3">
      <c r="O8" s="145"/>
    </row>
    <row r="9" spans="2:15" x14ac:dyDescent="0.3">
      <c r="B9" t="s">
        <v>146</v>
      </c>
      <c r="O9" s="145"/>
    </row>
    <row r="10" spans="2:15" x14ac:dyDescent="0.3">
      <c r="B10" t="s">
        <v>137</v>
      </c>
      <c r="O10" s="145"/>
    </row>
    <row r="11" spans="2:15" x14ac:dyDescent="0.3">
      <c r="O11" s="145"/>
    </row>
    <row r="12" spans="2:15" x14ac:dyDescent="0.3">
      <c r="B12" t="s">
        <v>138</v>
      </c>
      <c r="O12" s="145"/>
    </row>
    <row r="13" spans="2:15" x14ac:dyDescent="0.3">
      <c r="B13" t="s">
        <v>234</v>
      </c>
      <c r="O13" s="145"/>
    </row>
    <row r="14" spans="2:15" x14ac:dyDescent="0.3">
      <c r="M14" t="s">
        <v>147</v>
      </c>
      <c r="O14" s="145"/>
    </row>
    <row r="15" spans="2:15" x14ac:dyDescent="0.3">
      <c r="B15" t="s">
        <v>148</v>
      </c>
    </row>
    <row r="16" spans="2:15" x14ac:dyDescent="0.3">
      <c r="B16" t="s">
        <v>139</v>
      </c>
      <c r="O16" s="145"/>
    </row>
    <row r="17" spans="2:15" x14ac:dyDescent="0.3">
      <c r="O17" s="145"/>
    </row>
    <row r="18" spans="2:15" x14ac:dyDescent="0.3">
      <c r="O18" s="145"/>
    </row>
    <row r="19" spans="2:15" x14ac:dyDescent="0.3">
      <c r="B19" s="149" t="s">
        <v>149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50"/>
    </row>
    <row r="20" spans="2:15" x14ac:dyDescent="0.3">
      <c r="B20" s="149" t="s">
        <v>150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50"/>
    </row>
    <row r="21" spans="2:15" x14ac:dyDescent="0.3">
      <c r="B21" s="149" t="s">
        <v>151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50"/>
    </row>
    <row r="22" spans="2:15" x14ac:dyDescent="0.3">
      <c r="B22" s="149" t="s">
        <v>207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50"/>
    </row>
    <row r="23" spans="2:15" x14ac:dyDescent="0.3">
      <c r="B23" s="149" t="s">
        <v>152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/>
    </row>
    <row r="24" spans="2:15" x14ac:dyDescent="0.3">
      <c r="B24" s="149" t="s">
        <v>208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50"/>
    </row>
    <row r="25" spans="2:15" x14ac:dyDescent="0.3">
      <c r="B25" s="149" t="s">
        <v>209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50"/>
    </row>
    <row r="26" spans="2:15" x14ac:dyDescent="0.3">
      <c r="B26" s="149" t="s">
        <v>210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</row>
    <row r="27" spans="2:15" x14ac:dyDescent="0.3">
      <c r="B27" s="149" t="s">
        <v>211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</row>
    <row r="28" spans="2:15" x14ac:dyDescent="0.3">
      <c r="B28" s="149" t="s">
        <v>212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pans="2:15" x14ac:dyDescent="0.3"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spans="2:15" x14ac:dyDescent="0.3">
      <c r="B30" s="149" t="s">
        <v>187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</row>
    <row r="31" spans="2:15" x14ac:dyDescent="0.3">
      <c r="B31" s="149" t="s">
        <v>213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</row>
    <row r="32" spans="2:15" x14ac:dyDescent="0.3"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</row>
    <row r="34" spans="2:2" x14ac:dyDescent="0.3">
      <c r="B34" t="s">
        <v>153</v>
      </c>
    </row>
    <row r="35" spans="2:2" x14ac:dyDescent="0.3">
      <c r="B35" t="s">
        <v>214</v>
      </c>
    </row>
    <row r="36" spans="2:2" x14ac:dyDescent="0.3">
      <c r="B36" t="s">
        <v>154</v>
      </c>
    </row>
    <row r="37" spans="2:2" x14ac:dyDescent="0.3">
      <c r="B37" t="s">
        <v>219</v>
      </c>
    </row>
    <row r="38" spans="2:2" x14ac:dyDescent="0.3">
      <c r="B38" t="s">
        <v>215</v>
      </c>
    </row>
    <row r="39" spans="2:2" x14ac:dyDescent="0.3">
      <c r="B39" t="s">
        <v>220</v>
      </c>
    </row>
    <row r="40" spans="2:2" x14ac:dyDescent="0.3">
      <c r="B40" t="s">
        <v>160</v>
      </c>
    </row>
    <row r="41" spans="2:2" x14ac:dyDescent="0.3">
      <c r="B41" t="s">
        <v>216</v>
      </c>
    </row>
    <row r="42" spans="2:2" x14ac:dyDescent="0.3">
      <c r="B42" t="s">
        <v>217</v>
      </c>
    </row>
    <row r="43" spans="2:2" x14ac:dyDescent="0.3">
      <c r="B43" t="s">
        <v>218</v>
      </c>
    </row>
    <row r="44" spans="2:2" x14ac:dyDescent="0.3">
      <c r="B44" t="s">
        <v>155</v>
      </c>
    </row>
    <row r="45" spans="2:2" x14ac:dyDescent="0.3">
      <c r="B45" t="s">
        <v>221</v>
      </c>
    </row>
    <row r="46" spans="2:2" x14ac:dyDescent="0.3">
      <c r="B46" t="s">
        <v>222</v>
      </c>
    </row>
    <row r="47" spans="2:2" x14ac:dyDescent="0.3">
      <c r="B47" t="s">
        <v>156</v>
      </c>
    </row>
    <row r="48" spans="2:2" x14ac:dyDescent="0.3">
      <c r="B48" t="s">
        <v>223</v>
      </c>
    </row>
    <row r="49" spans="2:2" x14ac:dyDescent="0.3">
      <c r="B49" t="s">
        <v>224</v>
      </c>
    </row>
    <row r="50" spans="2:2" x14ac:dyDescent="0.3">
      <c r="B50" t="s">
        <v>225</v>
      </c>
    </row>
    <row r="51" spans="2:2" x14ac:dyDescent="0.3">
      <c r="B51" t="s">
        <v>157</v>
      </c>
    </row>
    <row r="52" spans="2:2" x14ac:dyDescent="0.3">
      <c r="B52" t="s">
        <v>226</v>
      </c>
    </row>
    <row r="54" spans="2:2" x14ac:dyDescent="0.3">
      <c r="B54" t="s">
        <v>13</v>
      </c>
    </row>
    <row r="55" spans="2:2" x14ac:dyDescent="0.3">
      <c r="B55" t="s">
        <v>227</v>
      </c>
    </row>
    <row r="56" spans="2:2" x14ac:dyDescent="0.3">
      <c r="B56" t="s">
        <v>158</v>
      </c>
    </row>
    <row r="57" spans="2:2" x14ac:dyDescent="0.3">
      <c r="B57" t="s">
        <v>228</v>
      </c>
    </row>
    <row r="58" spans="2:2" x14ac:dyDescent="0.3">
      <c r="B58" t="s">
        <v>229</v>
      </c>
    </row>
    <row r="59" spans="2:2" x14ac:dyDescent="0.3">
      <c r="B59" t="s">
        <v>230</v>
      </c>
    </row>
    <row r="60" spans="2:2" x14ac:dyDescent="0.3">
      <c r="B60" t="s">
        <v>231</v>
      </c>
    </row>
    <row r="61" spans="2:2" x14ac:dyDescent="0.3">
      <c r="B61" t="s">
        <v>232</v>
      </c>
    </row>
    <row r="62" spans="2:2" x14ac:dyDescent="0.3">
      <c r="B62" t="s">
        <v>233</v>
      </c>
    </row>
    <row r="63" spans="2:2" x14ac:dyDescent="0.3">
      <c r="B63" t="s">
        <v>188</v>
      </c>
    </row>
    <row r="66" spans="8:8" x14ac:dyDescent="0.3">
      <c r="H66" t="s">
        <v>159</v>
      </c>
    </row>
  </sheetData>
  <pageMargins left="0.7" right="0.7" top="0.75" bottom="0.75" header="0.3" footer="0.3"/>
  <pageSetup paperSize="9" scale="8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POSEBNI IZVJEŠTAJI</vt:lpstr>
      <vt:lpstr>OBRAZLOŽENJA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Albert Varga</cp:lastModifiedBy>
  <cp:lastPrinted>2026-03-29T12:27:39Z</cp:lastPrinted>
  <dcterms:created xsi:type="dcterms:W3CDTF">2022-08-12T12:51:27Z</dcterms:created>
  <dcterms:modified xsi:type="dcterms:W3CDTF">2026-03-29T12:29:35Z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